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2020\PSL 2014-2020\BANDI\AMBITO INTERESSE 7\3.2.1\allegati\"/>
    </mc:Choice>
  </mc:AlternateContent>
  <bookViews>
    <workbookView xWindow="0" yWindow="0" windowWidth="16380" windowHeight="8190" tabRatio="991"/>
  </bookViews>
  <sheets>
    <sheet name="Piano_dei_costi" sheetId="1" r:id="rId1"/>
    <sheet name="Calcolo_VPC_DOP" sheetId="2" r:id="rId2"/>
    <sheet name="Calcolo_VPC_x_ATI_DOP" sheetId="3" r:id="rId3"/>
    <sheet name="Calcolo_VPC_QV_SQNZO" sheetId="4" r:id="rId4"/>
    <sheet name="Calcolo_VPC_x_ATI_QV_SQN" sheetId="5" r:id="rId5"/>
  </sheets>
  <externalReferences>
    <externalReference r:id="rId6"/>
  </externalReferences>
  <definedNames>
    <definedName name="__xlnm.Print_Titles_0_0" localSheetId="0">#REF!</definedName>
    <definedName name="__xlnm.Print_Titles_0_0_0" localSheetId="0">#REF!</definedName>
    <definedName name="OLE_LINK1" localSheetId="0">#N/A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5" i="2" l="1"/>
  <c r="D22" i="2"/>
  <c r="D26" i="2" s="1"/>
  <c r="D25" i="5" l="1"/>
  <c r="D24" i="5"/>
  <c r="D23" i="5"/>
  <c r="D22" i="5"/>
  <c r="D26" i="5" s="1"/>
  <c r="C16" i="5"/>
  <c r="E15" i="5"/>
  <c r="E14" i="5"/>
  <c r="E13" i="5"/>
  <c r="E12" i="5"/>
  <c r="E11" i="5"/>
  <c r="E10" i="5"/>
  <c r="E9" i="5"/>
  <c r="E8" i="5"/>
  <c r="E7" i="5"/>
  <c r="E16" i="5" s="1"/>
  <c r="E6" i="5"/>
  <c r="E5" i="5"/>
  <c r="D25" i="4"/>
  <c r="D24" i="4"/>
  <c r="D23" i="4"/>
  <c r="D22" i="4"/>
  <c r="D26" i="4" s="1"/>
  <c r="E16" i="4"/>
  <c r="C16" i="4"/>
  <c r="E15" i="4"/>
  <c r="E14" i="4"/>
  <c r="E13" i="4"/>
  <c r="E12" i="4"/>
  <c r="E11" i="4"/>
  <c r="E10" i="4"/>
  <c r="E9" i="4"/>
  <c r="E8" i="4"/>
  <c r="E7" i="4"/>
  <c r="E6" i="4"/>
  <c r="E5" i="4"/>
  <c r="D25" i="3"/>
  <c r="D26" i="3" s="1"/>
  <c r="D24" i="3"/>
  <c r="D23" i="3"/>
  <c r="D22" i="3"/>
  <c r="C16" i="3"/>
  <c r="E15" i="3"/>
  <c r="E14" i="3"/>
  <c r="E13" i="3"/>
  <c r="E12" i="3"/>
  <c r="E11" i="3"/>
  <c r="E10" i="3"/>
  <c r="E9" i="3"/>
  <c r="E8" i="3"/>
  <c r="E7" i="3"/>
  <c r="E6" i="3"/>
  <c r="E5" i="3"/>
  <c r="E16" i="3" s="1"/>
  <c r="D24" i="2"/>
  <c r="D23" i="2"/>
  <c r="C16" i="2"/>
  <c r="E15" i="2"/>
  <c r="E14" i="2"/>
  <c r="E13" i="2"/>
  <c r="E12" i="2"/>
  <c r="E11" i="2"/>
  <c r="E10" i="2"/>
  <c r="E9" i="2"/>
  <c r="E8" i="2"/>
  <c r="E7" i="2"/>
  <c r="E6" i="2"/>
  <c r="E5" i="2"/>
  <c r="E16" i="2" s="1"/>
  <c r="D91" i="1"/>
  <c r="F91" i="1" s="1"/>
  <c r="F90" i="1"/>
  <c r="F89" i="1"/>
  <c r="F88" i="1"/>
  <c r="D87" i="1"/>
  <c r="D92" i="1" s="1"/>
  <c r="F92" i="1" s="1"/>
  <c r="F86" i="1"/>
  <c r="F85" i="1"/>
  <c r="F84" i="1"/>
  <c r="F83" i="1"/>
  <c r="D82" i="1"/>
  <c r="F82" i="1" s="1"/>
  <c r="F81" i="1"/>
  <c r="F80" i="1"/>
  <c r="F79" i="1"/>
  <c r="F78" i="1"/>
  <c r="F77" i="1"/>
  <c r="D76" i="1"/>
  <c r="F76" i="1" s="1"/>
  <c r="F75" i="1"/>
  <c r="F74" i="1"/>
  <c r="F73" i="1"/>
  <c r="F69" i="1"/>
  <c r="D69" i="1"/>
  <c r="F68" i="1"/>
  <c r="F67" i="1"/>
  <c r="F66" i="1"/>
  <c r="F65" i="1"/>
  <c r="D65" i="1"/>
  <c r="D70" i="1" s="1"/>
  <c r="F64" i="1"/>
  <c r="F63" i="1"/>
  <c r="F62" i="1"/>
  <c r="F61" i="1"/>
  <c r="D60" i="1"/>
  <c r="F60" i="1" s="1"/>
  <c r="F59" i="1"/>
  <c r="F58" i="1"/>
  <c r="F57" i="1"/>
  <c r="F56" i="1"/>
  <c r="F55" i="1"/>
  <c r="D54" i="1"/>
  <c r="F54" i="1" s="1"/>
  <c r="F53" i="1"/>
  <c r="F52" i="1"/>
  <c r="F51" i="1"/>
  <c r="F42" i="1"/>
  <c r="D42" i="1"/>
  <c r="F41" i="1"/>
  <c r="F40" i="1"/>
  <c r="F39" i="1"/>
  <c r="F38" i="1"/>
  <c r="D38" i="1"/>
  <c r="F37" i="1"/>
  <c r="F36" i="1"/>
  <c r="F35" i="1"/>
  <c r="D35" i="1"/>
  <c r="D43" i="1" s="1"/>
  <c r="F43" i="1" s="1"/>
  <c r="F34" i="1"/>
  <c r="F33" i="1"/>
  <c r="F32" i="1"/>
  <c r="F31" i="1"/>
  <c r="F30" i="1"/>
  <c r="F29" i="1"/>
  <c r="F28" i="1"/>
  <c r="F27" i="1"/>
  <c r="F23" i="1"/>
  <c r="D23" i="1"/>
  <c r="F22" i="1"/>
  <c r="F21" i="1"/>
  <c r="F20" i="1"/>
  <c r="F19" i="1"/>
  <c r="D19" i="1"/>
  <c r="F18" i="1"/>
  <c r="F17" i="1"/>
  <c r="D16" i="1"/>
  <c r="D24" i="1" s="1"/>
  <c r="F15" i="1"/>
  <c r="F14" i="1"/>
  <c r="F13" i="1"/>
  <c r="F12" i="1"/>
  <c r="F11" i="1"/>
  <c r="F10" i="1"/>
  <c r="F9" i="1"/>
  <c r="F8" i="1"/>
  <c r="F16" i="1" s="1"/>
  <c r="F24" i="1" l="1"/>
  <c r="D45" i="1"/>
  <c r="D96" i="1"/>
  <c r="F70" i="1"/>
  <c r="F94" i="1" s="1"/>
  <c r="D94" i="1"/>
  <c r="F87" i="1"/>
  <c r="D95" i="1" l="1"/>
  <c r="D98" i="1"/>
  <c r="D97" i="1" s="1"/>
  <c r="F45" i="1"/>
  <c r="F98" i="1" s="1"/>
</calcChain>
</file>

<file path=xl/comments1.xml><?xml version="1.0" encoding="utf-8"?>
<comments xmlns="http://schemas.openxmlformats.org/spreadsheetml/2006/main">
  <authors>
    <author/>
  </authors>
  <commentList>
    <comment ref="B22" authorId="0" shapeId="0">
      <text>
        <r>
          <rPr>
            <sz val="9"/>
            <color rgb="FF000000"/>
            <rFont val="Tahoma"/>
            <family val="2"/>
            <charset val="1"/>
          </rPr>
          <t>Inserire importo minore o uguale a 100.000,00</t>
        </r>
      </text>
    </comment>
    <comment ref="B23" authorId="0" shapeId="0">
      <text>
        <r>
          <rPr>
            <sz val="9"/>
            <color rgb="FF000000"/>
            <rFont val="Tahoma"/>
            <family val="2"/>
            <charset val="1"/>
          </rPr>
          <t>Inserire importo superiore o uguale a 100.000,01
 e non superiore a 700.000,00</t>
        </r>
      </text>
    </comment>
    <comment ref="B24" authorId="0" shapeId="0">
      <text>
        <r>
          <rPr>
            <sz val="9"/>
            <color rgb="FF000000"/>
            <rFont val="Tahoma"/>
            <family val="2"/>
            <charset val="1"/>
          </rPr>
          <t>uguale o superiore a 800.001 euro, ma non superiore a 1.999.990 euro</t>
        </r>
      </text>
    </comment>
    <comment ref="B25" authorId="0" shapeId="0">
      <text>
        <r>
          <rPr>
            <sz val="9"/>
            <color rgb="FF000000"/>
            <rFont val="Tahoma"/>
            <family val="2"/>
            <charset val="1"/>
          </rPr>
          <t>Inserire importo eccedente a 2.799.000,00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B22" authorId="0" shapeId="0">
      <text>
        <r>
          <rPr>
            <sz val="9"/>
            <color rgb="FF000000"/>
            <rFont val="Tahoma"/>
            <family val="2"/>
            <charset val="1"/>
          </rPr>
          <t>Inserire importo minore o uguale a 100.000,00</t>
        </r>
      </text>
    </comment>
    <comment ref="B23" authorId="0" shapeId="0">
      <text>
        <r>
          <rPr>
            <sz val="9"/>
            <color rgb="FF000000"/>
            <rFont val="Tahoma"/>
            <family val="2"/>
            <charset val="1"/>
          </rPr>
          <t>Inserire importo superiore o uguale a 100.000,00 e non superiore a 700.000,00</t>
        </r>
      </text>
    </comment>
    <comment ref="B24" authorId="0" shapeId="0">
      <text>
        <r>
          <rPr>
            <sz val="9"/>
            <color rgb="FF000000"/>
            <rFont val="Tahoma"/>
            <family val="2"/>
            <charset val="1"/>
          </rPr>
          <t>Inserire l'importo eccedente a 800.000 euro. Inserire importo uguale o superiore a 800.001 euro, ma non superiore a 1.999.990 euro</t>
        </r>
      </text>
    </comment>
    <comment ref="B25" authorId="0" shapeId="0">
      <text>
        <r>
          <rPr>
            <sz val="9"/>
            <color rgb="FF000000"/>
            <rFont val="Tahoma"/>
            <family val="2"/>
            <charset val="1"/>
          </rPr>
          <t>Inserire importo di VPC superiore a 2.799.990 euro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B22" authorId="0" shapeId="0">
      <text>
        <r>
          <rPr>
            <sz val="9"/>
            <color rgb="FF000000"/>
            <rFont val="Tahoma"/>
            <family val="2"/>
            <charset val="1"/>
          </rPr>
          <t>Inserire importo minore o uguale a 100.000,00</t>
        </r>
      </text>
    </comment>
    <comment ref="B23" authorId="0" shapeId="0">
      <text>
        <r>
          <rPr>
            <sz val="9"/>
            <color rgb="FF000000"/>
            <rFont val="Tahoma"/>
            <family val="2"/>
            <charset val="1"/>
          </rPr>
          <t>Inserire importo superiore o uguale a 100.000,00 e non superiore a 700.000,00</t>
        </r>
      </text>
    </comment>
    <comment ref="B24" authorId="0" shapeId="0">
      <text>
        <r>
          <rPr>
            <sz val="9"/>
            <color rgb="FF000000"/>
            <rFont val="Tahoma"/>
            <family val="2"/>
            <charset val="1"/>
          </rPr>
          <t>Inserire importo eccedente a 800.001,00</t>
        </r>
      </text>
    </comment>
    <comment ref="B25" authorId="0" shapeId="0">
      <text>
        <r>
          <rPr>
            <sz val="9"/>
            <color rgb="FF000000"/>
            <rFont val="Tahoma"/>
            <family val="2"/>
            <charset val="1"/>
          </rPr>
          <t>Inserire importo di VPC superiore a 2.799.990 euro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B22" authorId="0" shapeId="0">
      <text>
        <r>
          <rPr>
            <sz val="9"/>
            <color rgb="FF000000"/>
            <rFont val="Tahoma"/>
            <family val="2"/>
            <charset val="1"/>
          </rPr>
          <t>Inserire importo minore o uguale a 100.000,00</t>
        </r>
      </text>
    </comment>
    <comment ref="B23" authorId="0" shapeId="0">
      <text>
        <r>
          <rPr>
            <sz val="9"/>
            <color rgb="FF000000"/>
            <rFont val="Tahoma"/>
            <family val="2"/>
            <charset val="1"/>
          </rPr>
          <t>Inserire importo superiore o uguale a 100.000,00 e non superiore a 700.000,00</t>
        </r>
      </text>
    </comment>
    <comment ref="B24" authorId="0" shapeId="0">
      <text>
        <r>
          <rPr>
            <sz val="9"/>
            <color rgb="FF000000"/>
            <rFont val="Tahoma"/>
            <family val="2"/>
            <charset val="1"/>
          </rPr>
          <t>Inserire l'importo eccedente a 800.000 euro. Inserire importo uguale o superiore a 800.001 euro, ma non superiore a 1.999.990 euro</t>
        </r>
      </text>
    </comment>
    <comment ref="B25" authorId="0" shapeId="0">
      <text>
        <r>
          <rPr>
            <sz val="9"/>
            <color rgb="FF000000"/>
            <rFont val="Tahoma"/>
            <family val="2"/>
            <charset val="1"/>
          </rPr>
          <t>Inserire importo di VPC superiore a 2.799.990 euro</t>
        </r>
      </text>
    </comment>
  </commentList>
</comments>
</file>

<file path=xl/sharedStrings.xml><?xml version="1.0" encoding="utf-8"?>
<sst xmlns="http://schemas.openxmlformats.org/spreadsheetml/2006/main" count="200" uniqueCount="75">
  <si>
    <r>
      <rPr>
        <b/>
        <i/>
        <sz val="14"/>
        <color rgb="FF000000"/>
        <rFont val="Arial"/>
        <family val="2"/>
        <charset val="1"/>
      </rPr>
      <t>PIANO DEI COSTI - MIS. 3.2.1 REGIME DI QUALITA' ___________</t>
    </r>
    <r>
      <rPr>
        <sz val="11"/>
        <color rgb="FF000000"/>
        <rFont val="Arial"/>
        <family val="2"/>
        <charset val="1"/>
      </rPr>
      <t>(Scegliere uno tra: DOP-IGP dei Vini - DOP-IGP-STG dei Prodotti Agricoli - Produzione Biologica – Sistema di Qualità QV - SQNPI - SQNZOO)
PROGETTO (ATI/ATS o INDIVIDUALE) PER LA PROMOZIONE DEL/DEI __________</t>
    </r>
  </si>
  <si>
    <t xml:space="preserve">A) AZIONI DI INFORMAZIONE </t>
  </si>
  <si>
    <t>A1 – Azioni da realizzare in territorio Veneto</t>
  </si>
  <si>
    <t>Importi (€)</t>
  </si>
  <si>
    <t>Ditta prescelta</t>
  </si>
  <si>
    <t>contributo</t>
  </si>
  <si>
    <t>1. Organizzazione e partecipazione a fiere, mostre ed altri eventi</t>
  </si>
  <si>
    <t>a - quota di iscrizione alla manifestazione</t>
  </si>
  <si>
    <t>h - compensi per attività di ufficio stampa</t>
  </si>
  <si>
    <t>Parziale</t>
  </si>
  <si>
    <t>2. Pubblicazioni e divulgazioni di conoscenze destinate a sensibilizzare il grande pubblico, inmerito ai prodotti dei regimi di qualità</t>
  </si>
  <si>
    <t>a - consulenze per attività di studio e ricerca</t>
  </si>
  <si>
    <t>b – spese di creazione grafica, progettazione, elaborazione testi, traduzione, stampa, riproduzione e distribuzione di prodotti cartacei e multimediali</t>
  </si>
  <si>
    <t>Spese di gestione</t>
  </si>
  <si>
    <t>a – spese di funzionamento</t>
  </si>
  <si>
    <t>b1 – spese di personale interno</t>
  </si>
  <si>
    <t>b2 – spese di personale esterno</t>
  </si>
  <si>
    <t>Totale A1</t>
  </si>
  <si>
    <t>A2 – Azioni da realizzare fuori territorio Veneto</t>
  </si>
  <si>
    <t>Totale A2</t>
  </si>
  <si>
    <t>Totale A</t>
  </si>
  <si>
    <t xml:space="preserve">B) AZIONI DI PROMOZIONE </t>
  </si>
  <si>
    <t>B1 – Azioni da realizzare in territorio Veneto</t>
  </si>
  <si>
    <t>1. Materiale promozionale</t>
  </si>
  <si>
    <t>a - spese di creazione grafica, progettazione, elaborazione testi, traduzione, stampa, riproduzione e distribuzione di prodotti cartacei e multimediali</t>
  </si>
  <si>
    <t>b -spese per la realizzazione, sviluppo e pubblicazione di siti web</t>
  </si>
  <si>
    <t>c -spese per la creazione grafica, progettazione di cartellonistica e affissioni</t>
  </si>
  <si>
    <t>2. Campagne promozionali, incluse le attività svolte nei punti vendita</t>
  </si>
  <si>
    <t>a - compensi e rimborsi per interpreti, hostess, sommeliers e altri prestatori di servizi qualificati</t>
  </si>
  <si>
    <t>b - gadgets</t>
  </si>
  <si>
    <t>c – allestimento o noleggio di corner di degustazione e acquisto di materiale da consumo per degustazioni</t>
  </si>
  <si>
    <t>d - costi di spedizione dei prodotti e del materiale promozionale</t>
  </si>
  <si>
    <t>e - spese per acquisto spazi, annunci e inserzioni su carta stampata, radio, TV, web</t>
  </si>
  <si>
    <t>3. Realizzazione di workshop con operatori economici</t>
  </si>
  <si>
    <t>a - affitto di sale</t>
  </si>
  <si>
    <t>b - noleggio di materiale di supporto e servizi</t>
  </si>
  <si>
    <t>c - spese di viaggio, vitto e alloggio dei partecipanti ai workshop</t>
  </si>
  <si>
    <t>d - compensi e rimborsi per interpreti, hostess, sommeliers e altri prestatori di servizi qualificati</t>
  </si>
  <si>
    <t>Totale B1</t>
  </si>
  <si>
    <t>B2 – Azioni da realizzare fuori territorio Veneto</t>
  </si>
  <si>
    <t>3.Realizzazione di workshop con operatori economici</t>
  </si>
  <si>
    <t>Totale B2</t>
  </si>
  <si>
    <t>Totale B)</t>
  </si>
  <si>
    <t>Verifica % di spesa Voce B su Tot. Progetto (compresa tra il 20 ed il 70 %)</t>
  </si>
  <si>
    <t>Verifica % Importo Spese pubblicazioni e divulgazione su Totale Azioni informazione (max 15 %)</t>
  </si>
  <si>
    <t>Verifica % Importo Spese di Gestione su Tot. Progetto (max 5 %)</t>
  </si>
  <si>
    <t>TOTALE A) + B)</t>
  </si>
  <si>
    <t>data: ___/___/201__</t>
  </si>
  <si>
    <t>firma: ________________________________</t>
  </si>
  <si>
    <t>Valori Produzione Certificata (VPC)</t>
  </si>
  <si>
    <t>Denominazione</t>
  </si>
  <si>
    <t>Produz. Certificata            Tonn/lt</t>
  </si>
  <si>
    <t>Valore mercuriale</t>
  </si>
  <si>
    <t>Valore produzione</t>
  </si>
  <si>
    <t>Fonte della quotazione (es. CCIAA di ______, Fatture di vendita, ecc)</t>
  </si>
  <si>
    <t>totale</t>
  </si>
  <si>
    <t>Scaglioni</t>
  </si>
  <si>
    <t>Valore della produzione</t>
  </si>
  <si>
    <t>%</t>
  </si>
  <si>
    <t>Spesa ammissibile</t>
  </si>
  <si>
    <t>16.667≤100.000</t>
  </si>
  <si>
    <t xml:space="preserve"> </t>
  </si>
  <si>
    <t>100.001≤800.000</t>
  </si>
  <si>
    <t xml:space="preserve">800.001≤2.799.990 </t>
  </si>
  <si>
    <t>-</t>
  </si>
  <si>
    <t>&gt;2.799.990</t>
  </si>
  <si>
    <t>spesa massima ammissibile in base agli Scaglioni</t>
  </si>
  <si>
    <t>spesa massima ammissibile da Bando</t>
  </si>
  <si>
    <t>Fonte della quotazione (es. CCIAA di __, Fatture di vendita, ecc)</t>
  </si>
  <si>
    <r>
      <t>b -</t>
    </r>
    <r>
      <rPr>
        <sz val="10"/>
        <color rgb="FF000000"/>
        <rFont val="Arial"/>
        <family val="1"/>
        <charset val="1"/>
      </rPr>
      <t>affitto, allestimento e manutenzione dello spazio espositivo</t>
    </r>
  </si>
  <si>
    <r>
      <t>c -</t>
    </r>
    <r>
      <rPr>
        <sz val="10"/>
        <color rgb="FF000000"/>
        <rFont val="Arial"/>
        <family val="1"/>
        <charset val="1"/>
      </rPr>
      <t>compensi e rimborsi per interpreti, hostess, sommeliers e altri prestatori di servizi qualificati</t>
    </r>
  </si>
  <si>
    <r>
      <t>d -</t>
    </r>
    <r>
      <rPr>
        <sz val="10"/>
        <color rgb="FF000000"/>
        <rFont val="Arial"/>
        <family val="1"/>
        <charset val="1"/>
      </rPr>
      <t>acquisto di materiale da consumo per degustazioni</t>
    </r>
  </si>
  <si>
    <r>
      <t>e -</t>
    </r>
    <r>
      <rPr>
        <sz val="10"/>
        <color rgb="FF000000"/>
        <rFont val="Arial"/>
        <family val="1"/>
        <charset val="1"/>
      </rPr>
      <t>costi di spedizione dei prodotti e del materiale promozionale</t>
    </r>
  </si>
  <si>
    <r>
      <t>f -</t>
    </r>
    <r>
      <rPr>
        <sz val="10"/>
        <color rgb="FF000000"/>
        <rFont val="Arial"/>
        <family val="1"/>
        <charset val="1"/>
      </rPr>
      <t>noleggio di materiale di supporto e servizi</t>
    </r>
  </si>
  <si>
    <r>
      <t>g -</t>
    </r>
    <r>
      <rPr>
        <sz val="10"/>
        <color rgb="FF000000"/>
        <rFont val="Arial"/>
        <family val="1"/>
        <charset val="1"/>
      </rPr>
      <t>spese di viaggio, vitto e alloggio del personale del richiedente utilizzato per l’organizzazione e gestione dello stand durante la manifestazione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</si>
</sst>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/yy"/>
    <numFmt numFmtId="165" formatCode="&quot;€ &quot;#,##0.00"/>
    <numFmt numFmtId="166" formatCode="[$€-410]\ #,##0.00;[Red]\-[$€-410]\ #,##0.00"/>
  </numFmts>
  <fonts count="25">
    <font>
      <sz val="11"/>
      <color rgb="FF000000"/>
      <name val="Arial"/>
      <family val="2"/>
      <charset val="1"/>
    </font>
    <font>
      <b/>
      <i/>
      <sz val="14"/>
      <color rgb="FF000000"/>
      <name val="Arial"/>
      <family val="2"/>
      <charset val="1"/>
    </font>
    <font>
      <b/>
      <sz val="1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0"/>
      <color rgb="FFDD0806"/>
      <name val="Arial"/>
      <family val="2"/>
      <charset val="1"/>
    </font>
    <font>
      <sz val="11"/>
      <color rgb="FF000000"/>
      <name val="Arial1"/>
      <charset val="1"/>
    </font>
    <font>
      <b/>
      <sz val="13"/>
      <color rgb="FF000000"/>
      <name val="Arial"/>
      <family val="2"/>
      <charset val="1"/>
    </font>
    <font>
      <sz val="13"/>
      <color rgb="FF000000"/>
      <name val="Arial"/>
      <family val="2"/>
      <charset val="1"/>
    </font>
    <font>
      <b/>
      <sz val="10"/>
      <color rgb="FFFF3333"/>
      <name val="Arial"/>
      <family val="2"/>
      <charset val="1"/>
    </font>
    <font>
      <sz val="10"/>
      <color rgb="FF000000"/>
      <name val="Arial"/>
      <family val="2"/>
    </font>
    <font>
      <b/>
      <sz val="9"/>
      <color rgb="FF000000"/>
      <name val="Arial"/>
      <family val="2"/>
      <charset val="1"/>
    </font>
    <font>
      <sz val="10"/>
      <color rgb="FF000000"/>
      <name val="Arial1"/>
      <charset val="1"/>
    </font>
    <font>
      <sz val="14"/>
      <color rgb="FF000000"/>
      <name val="Arial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9"/>
      <color rgb="FF000000"/>
      <name val="Tahoma"/>
      <family val="2"/>
      <charset val="1"/>
    </font>
    <font>
      <sz val="10"/>
      <color rgb="FF000000"/>
      <name val="Arial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CCCCC"/>
      </patternFill>
    </fill>
    <fill>
      <patternFill patternType="solid">
        <fgColor rgb="FFCCCCCC"/>
        <bgColor rgb="FFC0C0C0"/>
      </patternFill>
    </fill>
    <fill>
      <patternFill patternType="solid">
        <fgColor rgb="FF969696"/>
        <bgColor rgb="FF808080"/>
      </patternFill>
    </fill>
  </fills>
  <borders count="16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/>
    <xf numFmtId="0" fontId="3" fillId="0" borderId="0" xfId="0" applyFont="1"/>
    <xf numFmtId="0" fontId="4" fillId="2" borderId="1" xfId="0" applyFont="1" applyFill="1" applyBorder="1" applyAlignment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9" fontId="4" fillId="2" borderId="3" xfId="0" applyNumberFormat="1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6" xfId="0" applyFont="1" applyBorder="1" applyAlignment="1">
      <alignment vertical="top"/>
    </xf>
    <xf numFmtId="0" fontId="7" fillId="0" borderId="5" xfId="0" applyFont="1" applyBorder="1" applyAlignment="1">
      <alignment horizontal="justify" vertical="center" wrapText="1"/>
    </xf>
    <xf numFmtId="4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3" borderId="5" xfId="0" applyFont="1" applyFill="1" applyBorder="1" applyAlignment="1">
      <alignment horizontal="right" vertical="center" wrapText="1"/>
    </xf>
    <xf numFmtId="4" fontId="0" fillId="3" borderId="5" xfId="0" applyNumberForma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0" fillId="0" borderId="7" xfId="0" applyBorder="1"/>
    <xf numFmtId="0" fontId="8" fillId="2" borderId="5" xfId="0" applyFont="1" applyFill="1" applyBorder="1" applyAlignment="1">
      <alignment horizontal="right"/>
    </xf>
    <xf numFmtId="4" fontId="8" fillId="2" borderId="5" xfId="0" applyNumberFormat="1" applyFont="1" applyFill="1" applyBorder="1" applyAlignment="1">
      <alignment horizontal="center" vertical="center"/>
    </xf>
    <xf numFmtId="3" fontId="0" fillId="2" borderId="5" xfId="0" applyNumberFormat="1" applyFill="1" applyBorder="1" applyAlignment="1">
      <alignment horizontal="center" vertical="center"/>
    </xf>
    <xf numFmtId="4" fontId="8" fillId="3" borderId="5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 wrapText="1"/>
    </xf>
    <xf numFmtId="4" fontId="10" fillId="0" borderId="5" xfId="0" applyNumberFormat="1" applyFont="1" applyBorder="1" applyAlignment="1">
      <alignment horizontal="center" vertical="center"/>
    </xf>
    <xf numFmtId="4" fontId="10" fillId="0" borderId="5" xfId="0" applyNumberFormat="1" applyFont="1" applyBorder="1" applyAlignment="1">
      <alignment horizontal="center" vertical="center"/>
    </xf>
    <xf numFmtId="4" fontId="10" fillId="3" borderId="5" xfId="0" applyNumberFormat="1" applyFont="1" applyFill="1" applyBorder="1" applyAlignment="1">
      <alignment horizontal="center" vertical="center"/>
    </xf>
    <xf numFmtId="0" fontId="0" fillId="0" borderId="8" xfId="0" applyBorder="1"/>
    <xf numFmtId="0" fontId="5" fillId="0" borderId="5" xfId="0" applyFont="1" applyBorder="1" applyAlignment="1">
      <alignment horizontal="right"/>
    </xf>
    <xf numFmtId="4" fontId="5" fillId="0" borderId="5" xfId="0" applyNumberFormat="1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/>
    </xf>
    <xf numFmtId="0" fontId="11" fillId="2" borderId="5" xfId="0" applyFont="1" applyFill="1" applyBorder="1" applyAlignment="1">
      <alignment horizontal="right"/>
    </xf>
    <xf numFmtId="4" fontId="11" fillId="2" borderId="5" xfId="0" applyNumberFormat="1" applyFont="1" applyFill="1" applyBorder="1" applyAlignment="1">
      <alignment horizontal="center" vertical="center"/>
    </xf>
    <xf numFmtId="3" fontId="12" fillId="2" borderId="5" xfId="0" applyNumberFormat="1" applyFont="1" applyFill="1" applyBorder="1" applyAlignment="1">
      <alignment horizontal="center" vertical="center"/>
    </xf>
    <xf numFmtId="10" fontId="13" fillId="0" borderId="5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4" fontId="0" fillId="0" borderId="5" xfId="0" applyNumberFormat="1" applyBorder="1" applyAlignment="1">
      <alignment horizontal="center"/>
    </xf>
    <xf numFmtId="0" fontId="7" fillId="0" borderId="4" xfId="0" applyFont="1" applyBorder="1"/>
    <xf numFmtId="0" fontId="5" fillId="0" borderId="6" xfId="0" applyFont="1" applyBorder="1" applyAlignment="1">
      <alignment horizontal="center" vertical="center" wrapText="1"/>
    </xf>
    <xf numFmtId="4" fontId="0" fillId="3" borderId="5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9" fillId="0" borderId="0" xfId="0" applyFont="1"/>
    <xf numFmtId="0" fontId="0" fillId="0" borderId="6" xfId="0" applyBorder="1"/>
    <xf numFmtId="4" fontId="8" fillId="2" borderId="5" xfId="0" applyNumberFormat="1" applyFont="1" applyFill="1" applyBorder="1" applyAlignment="1">
      <alignment horizontal="center"/>
    </xf>
    <xf numFmtId="3" fontId="0" fillId="2" borderId="5" xfId="0" applyNumberFormat="1" applyFill="1" applyBorder="1" applyAlignment="1">
      <alignment horizontal="center"/>
    </xf>
    <xf numFmtId="0" fontId="8" fillId="0" borderId="0" xfId="0" applyFont="1"/>
    <xf numFmtId="0" fontId="14" fillId="0" borderId="5" xfId="0" applyFont="1" applyBorder="1" applyAlignment="1">
      <alignment horizontal="justify" vertical="center" wrapText="1"/>
    </xf>
    <xf numFmtId="0" fontId="5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15" fillId="0" borderId="5" xfId="0" applyFont="1" applyBorder="1" applyAlignment="1">
      <alignment horizontal="right"/>
    </xf>
    <xf numFmtId="4" fontId="8" fillId="0" borderId="5" xfId="0" applyNumberFormat="1" applyFont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4" fontId="11" fillId="2" borderId="5" xfId="0" applyNumberFormat="1" applyFont="1" applyFill="1" applyBorder="1" applyAlignment="1">
      <alignment horizontal="center"/>
    </xf>
    <xf numFmtId="3" fontId="12" fillId="2" borderId="5" xfId="0" applyNumberFormat="1" applyFont="1" applyFill="1" applyBorder="1" applyAlignment="1">
      <alignment horizontal="center"/>
    </xf>
    <xf numFmtId="0" fontId="7" fillId="0" borderId="9" xfId="0" applyFont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6" fillId="0" borderId="5" xfId="0" applyFont="1" applyBorder="1" applyAlignment="1">
      <alignment wrapText="1"/>
    </xf>
    <xf numFmtId="10" fontId="13" fillId="0" borderId="5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7" fillId="0" borderId="5" xfId="0" applyFont="1" applyBorder="1"/>
    <xf numFmtId="0" fontId="0" fillId="0" borderId="13" xfId="0" applyBorder="1"/>
    <xf numFmtId="0" fontId="0" fillId="0" borderId="14" xfId="0" applyBorder="1"/>
    <xf numFmtId="0" fontId="2" fillId="4" borderId="5" xfId="0" applyFont="1" applyFill="1" applyBorder="1" applyAlignment="1">
      <alignment horizontal="right"/>
    </xf>
    <xf numFmtId="4" fontId="2" fillId="4" borderId="5" xfId="0" applyNumberFormat="1" applyFont="1" applyFill="1" applyBorder="1" applyAlignment="1">
      <alignment horizontal="center"/>
    </xf>
    <xf numFmtId="4" fontId="17" fillId="4" borderId="5" xfId="0" applyNumberFormat="1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justify" vertical="center"/>
    </xf>
    <xf numFmtId="0" fontId="7" fillId="0" borderId="5" xfId="0" applyFon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5" xfId="0" applyBorder="1" applyAlignment="1">
      <alignment horizontal="justify"/>
    </xf>
    <xf numFmtId="0" fontId="0" fillId="0" borderId="5" xfId="0" applyBorder="1" applyAlignment="1">
      <alignment horizontal="left"/>
    </xf>
    <xf numFmtId="0" fontId="19" fillId="0" borderId="5" xfId="0" applyFont="1" applyBorder="1" applyAlignment="1">
      <alignment horizontal="center"/>
    </xf>
    <xf numFmtId="4" fontId="0" fillId="0" borderId="3" xfId="0" applyNumberFormat="1" applyBorder="1" applyAlignment="1">
      <alignment horizontal="center"/>
    </xf>
    <xf numFmtId="4" fontId="19" fillId="0" borderId="5" xfId="0" applyNumberFormat="1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0" fontId="20" fillId="0" borderId="5" xfId="0" applyFont="1" applyBorder="1" applyAlignment="1">
      <alignment horizontal="center"/>
    </xf>
    <xf numFmtId="165" fontId="21" fillId="0" borderId="6" xfId="0" applyNumberFormat="1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19" fillId="0" borderId="0" xfId="0" applyFont="1" applyAlignment="1">
      <alignment horizontal="center"/>
    </xf>
    <xf numFmtId="165" fontId="19" fillId="0" borderId="0" xfId="0" applyNumberFormat="1" applyFont="1" applyAlignment="1">
      <alignment horizontal="center"/>
    </xf>
    <xf numFmtId="0" fontId="21" fillId="0" borderId="7" xfId="0" applyFont="1" applyBorder="1" applyAlignment="1">
      <alignment horizontal="center" vertical="center" wrapText="1"/>
    </xf>
    <xf numFmtId="165" fontId="20" fillId="0" borderId="5" xfId="0" applyNumberFormat="1" applyFont="1" applyBorder="1" applyAlignment="1">
      <alignment horizontal="center"/>
    </xf>
    <xf numFmtId="165" fontId="20" fillId="0" borderId="7" xfId="0" applyNumberFormat="1" applyFont="1" applyBorder="1" applyAlignment="1">
      <alignment horizontal="center"/>
    </xf>
    <xf numFmtId="0" fontId="22" fillId="0" borderId="0" xfId="0" applyFont="1" applyAlignment="1">
      <alignment horizontal="center" vertical="center" wrapText="1"/>
    </xf>
    <xf numFmtId="166" fontId="21" fillId="0" borderId="7" xfId="0" applyNumberFormat="1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justify" vertical="center" wrapText="1"/>
    </xf>
    <xf numFmtId="0" fontId="0" fillId="0" borderId="5" xfId="0" applyBorder="1"/>
    <xf numFmtId="0" fontId="18" fillId="0" borderId="0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2" fillId="0" borderId="0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DD080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1032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1030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1028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1026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2056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2054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2052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2050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3080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3078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3076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438150</xdr:colOff>
      <xdr:row>50</xdr:row>
      <xdr:rowOff>76200</xdr:rowOff>
    </xdr:to>
    <xdr:sp macro="" textlink="">
      <xdr:nvSpPr>
        <xdr:cNvPr id="3074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4104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4102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4100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323850</xdr:colOff>
      <xdr:row>50</xdr:row>
      <xdr:rowOff>123825</xdr:rowOff>
    </xdr:to>
    <xdr:sp macro="" textlink="">
      <xdr:nvSpPr>
        <xdr:cNvPr id="4098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:\Utenti\stefano.bassi\AppData\Local\Microsoft\Windows\INetCache\IE\O0OCTC07\Mis%203.2.1_Piano%20dei%20costi%20REV%201.od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ano_dei_costi"/>
      <sheetName val="Calcolo_VPC_DOP_singolo"/>
      <sheetName val="Calcolo_VPC_x_ATI_DOP"/>
      <sheetName val="Calcolo_VPC_QV_SQNZO"/>
      <sheetName val="Calcolo_VPC_x_ATI_QV_SQNZOO"/>
    </sheetNames>
    <sheetDataSet>
      <sheetData sheetId="0">
        <row r="39">
          <cell r="D39">
            <v>0</v>
          </cell>
          <cell r="F39">
            <v>0</v>
          </cell>
        </row>
        <row r="40">
          <cell r="D40">
            <v>0</v>
          </cell>
          <cell r="F40">
            <v>0</v>
          </cell>
        </row>
        <row r="41">
          <cell r="D41">
            <v>0</v>
          </cell>
          <cell r="F41">
            <v>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05"/>
  <sheetViews>
    <sheetView tabSelected="1" zoomScaleNormal="100" workbookViewId="0">
      <selection sqref="A1:F2"/>
    </sheetView>
  </sheetViews>
  <sheetFormatPr defaultRowHeight="14.25"/>
  <cols>
    <col min="1" max="1" width="4" style="1"/>
    <col min="2" max="2" width="39" style="1"/>
    <col min="3" max="3" width="60.125" style="1"/>
    <col min="4" max="4" width="16.5" style="2"/>
    <col min="5" max="5" width="30.375" style="2"/>
    <col min="6" max="6" width="16.5" style="2"/>
    <col min="7" max="7" width="8.375" style="1"/>
    <col min="8" max="8" width="9.625" style="1"/>
    <col min="9" max="9" width="6.125" style="1"/>
    <col min="10" max="1025" width="8.375" style="1"/>
  </cols>
  <sheetData>
    <row r="1" spans="1:1024" ht="12.75" customHeight="1">
      <c r="A1" s="96" t="s">
        <v>0</v>
      </c>
      <c r="B1" s="96"/>
      <c r="C1" s="96"/>
      <c r="D1" s="97"/>
      <c r="E1" s="97"/>
      <c r="F1" s="97"/>
      <c r="G1" s="3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32.25" customHeight="1">
      <c r="A2" s="96"/>
      <c r="B2" s="96"/>
      <c r="C2" s="96"/>
      <c r="D2" s="97"/>
      <c r="E2" s="97"/>
      <c r="F2" s="97"/>
      <c r="G2" s="3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12.75" customHeight="1">
      <c r="A3"/>
      <c r="B3"/>
      <c r="C3"/>
      <c r="D3" s="1"/>
      <c r="E3" s="1"/>
      <c r="F3" s="1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>
      <c r="A4"/>
      <c r="B4"/>
      <c r="C4"/>
      <c r="D4" s="1"/>
      <c r="E4" s="1"/>
      <c r="F4" s="1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</row>
    <row r="5" spans="1:1024" s="4" customFormat="1" ht="15.75" customHeight="1">
      <c r="B5" s="5" t="s">
        <v>1</v>
      </c>
      <c r="C5" s="6"/>
      <c r="D5" s="7"/>
      <c r="E5" s="7"/>
      <c r="F5" s="8">
        <v>0.7</v>
      </c>
    </row>
    <row r="6" spans="1:1024" ht="7.5" customHeight="1">
      <c r="A6" s="9"/>
      <c r="B6" s="9"/>
      <c r="C6" s="10"/>
      <c r="D6" s="11"/>
      <c r="E6" s="11"/>
      <c r="F6" s="12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 ht="12.75" customHeight="1">
      <c r="A7"/>
      <c r="B7"/>
      <c r="C7" s="13" t="s">
        <v>2</v>
      </c>
      <c r="D7" s="13" t="s">
        <v>3</v>
      </c>
      <c r="E7" s="13" t="s">
        <v>4</v>
      </c>
      <c r="F7" s="13" t="s">
        <v>5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 ht="12.75" customHeight="1">
      <c r="A8" s="14"/>
      <c r="B8" s="98" t="s">
        <v>6</v>
      </c>
      <c r="C8" s="15" t="s">
        <v>7</v>
      </c>
      <c r="D8" s="16">
        <v>0</v>
      </c>
      <c r="E8" s="17"/>
      <c r="F8" s="16">
        <f t="shared" ref="F8:F15" si="0">D8*0.7</f>
        <v>0</v>
      </c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 ht="12.75" customHeight="1">
      <c r="A9" s="14"/>
      <c r="B9" s="98"/>
      <c r="C9" s="29" t="s">
        <v>69</v>
      </c>
      <c r="D9" s="16">
        <v>0</v>
      </c>
      <c r="E9" s="17"/>
      <c r="F9" s="16">
        <f t="shared" si="0"/>
        <v>0</v>
      </c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4" ht="28.35" customHeight="1">
      <c r="A10" s="14"/>
      <c r="B10" s="98"/>
      <c r="C10" s="29" t="s">
        <v>70</v>
      </c>
      <c r="D10" s="16">
        <v>0</v>
      </c>
      <c r="E10" s="17"/>
      <c r="F10" s="16">
        <f t="shared" si="0"/>
        <v>0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4">
      <c r="A11" s="14"/>
      <c r="B11" s="98"/>
      <c r="C11" s="29" t="s">
        <v>71</v>
      </c>
      <c r="D11" s="16">
        <v>0</v>
      </c>
      <c r="E11" s="17"/>
      <c r="F11" s="16">
        <f t="shared" si="0"/>
        <v>0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</row>
    <row r="12" spans="1:1024" ht="12.75" customHeight="1">
      <c r="A12" s="14"/>
      <c r="B12" s="98"/>
      <c r="C12" s="29" t="s">
        <v>72</v>
      </c>
      <c r="D12" s="16">
        <v>0</v>
      </c>
      <c r="E12" s="17"/>
      <c r="F12" s="16">
        <f t="shared" si="0"/>
        <v>0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4" ht="15.6" customHeight="1">
      <c r="A13" s="14"/>
      <c r="B13" s="98"/>
      <c r="C13" s="29" t="s">
        <v>73</v>
      </c>
      <c r="D13" s="16">
        <v>0</v>
      </c>
      <c r="E13" s="17"/>
      <c r="F13" s="16">
        <f t="shared" si="0"/>
        <v>0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</row>
    <row r="14" spans="1:1024" ht="28.35" customHeight="1">
      <c r="A14" s="14"/>
      <c r="B14" s="98"/>
      <c r="C14" s="29" t="s">
        <v>74</v>
      </c>
      <c r="D14" s="16">
        <v>0</v>
      </c>
      <c r="E14" s="17"/>
      <c r="F14" s="16">
        <f t="shared" si="0"/>
        <v>0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</row>
    <row r="15" spans="1:1024">
      <c r="A15" s="14"/>
      <c r="B15" s="98"/>
      <c r="C15" s="15" t="s">
        <v>8</v>
      </c>
      <c r="D15" s="16">
        <v>0</v>
      </c>
      <c r="E15" s="17"/>
      <c r="F15" s="16">
        <f t="shared" si="0"/>
        <v>0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</row>
    <row r="16" spans="1:1024" ht="14.85" customHeight="1">
      <c r="A16" s="14"/>
      <c r="B16" s="98"/>
      <c r="C16" s="18" t="s">
        <v>9</v>
      </c>
      <c r="D16" s="19">
        <f>SUM(Piano_dei_costi!D8:D15)</f>
        <v>0</v>
      </c>
      <c r="E16" s="20"/>
      <c r="F16" s="19">
        <f>SUM(F8:F15)</f>
        <v>0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</row>
    <row r="17" spans="1:1024" ht="14.85" customHeight="1">
      <c r="A17" s="14"/>
      <c r="B17" s="98" t="s">
        <v>10</v>
      </c>
      <c r="C17" s="15" t="s">
        <v>11</v>
      </c>
      <c r="D17" s="16">
        <v>0</v>
      </c>
      <c r="E17" s="21"/>
      <c r="F17" s="16">
        <f>D17*0.7</f>
        <v>0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</row>
    <row r="18" spans="1:1024" ht="26.85" customHeight="1">
      <c r="A18" s="14"/>
      <c r="B18" s="98"/>
      <c r="C18" s="15" t="s">
        <v>12</v>
      </c>
      <c r="D18" s="16">
        <v>0</v>
      </c>
      <c r="E18" s="17"/>
      <c r="F18" s="16">
        <f>Piano_dei_costi!D18*0.7</f>
        <v>0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</row>
    <row r="19" spans="1:1024" ht="12.75" customHeight="1">
      <c r="A19" s="14"/>
      <c r="B19" s="98"/>
      <c r="C19" s="18" t="s">
        <v>9</v>
      </c>
      <c r="D19" s="19">
        <f>SUM(Piano_dei_costi!D17:D18)</f>
        <v>0</v>
      </c>
      <c r="E19" s="20"/>
      <c r="F19" s="19">
        <f>Piano_dei_costi!D19*0.7</f>
        <v>0</v>
      </c>
      <c r="G19"/>
      <c r="H19"/>
      <c r="I19"/>
      <c r="J19"/>
      <c r="K19"/>
      <c r="L19" s="22"/>
      <c r="M19" s="22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</row>
    <row r="20" spans="1:1024" ht="14.85" customHeight="1">
      <c r="A20" s="14"/>
      <c r="B20" s="98" t="s">
        <v>13</v>
      </c>
      <c r="C20" s="15" t="s">
        <v>14</v>
      </c>
      <c r="D20" s="16">
        <v>0</v>
      </c>
      <c r="E20" s="17"/>
      <c r="F20" s="16">
        <f>Piano_dei_costi!D20*0.7</f>
        <v>0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</row>
    <row r="21" spans="1:1024" ht="14.85" customHeight="1">
      <c r="A21" s="14"/>
      <c r="B21" s="98"/>
      <c r="C21" s="15" t="s">
        <v>15</v>
      </c>
      <c r="D21" s="16">
        <v>0</v>
      </c>
      <c r="E21" s="17"/>
      <c r="F21" s="16">
        <f>Piano_dei_costi!D21*0.7</f>
        <v>0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</row>
    <row r="22" spans="1:1024" ht="14.85" customHeight="1">
      <c r="A22" s="14"/>
      <c r="B22" s="98"/>
      <c r="C22" s="15" t="s">
        <v>16</v>
      </c>
      <c r="D22" s="16">
        <v>0</v>
      </c>
      <c r="E22" s="17"/>
      <c r="F22" s="16">
        <f>Piano_dei_costi!D22*0.7</f>
        <v>0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</row>
    <row r="23" spans="1:1024" ht="12.75" customHeight="1">
      <c r="A23" s="14"/>
      <c r="B23" s="98"/>
      <c r="C23" s="18" t="s">
        <v>9</v>
      </c>
      <c r="D23" s="19">
        <f>SUM(Piano_dei_costi!D20:D22)</f>
        <v>0</v>
      </c>
      <c r="E23" s="20"/>
      <c r="F23" s="19">
        <f>Piano_dei_costi!D23*0.7</f>
        <v>0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</row>
    <row r="24" spans="1:1024" ht="15.75" customHeight="1">
      <c r="A24"/>
      <c r="B24" s="23"/>
      <c r="C24" s="24" t="s">
        <v>17</v>
      </c>
      <c r="D24" s="25">
        <f>SUM(Piano_dei_costi!D16+Piano_dei_costi!D23+Piano_dei_costi!D19)</f>
        <v>0</v>
      </c>
      <c r="E24" s="26"/>
      <c r="F24" s="27">
        <f>Piano_dei_costi!D24*0.7</f>
        <v>0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</row>
    <row r="25" spans="1:1024" ht="14.25" customHeight="1">
      <c r="A25"/>
      <c r="B25" s="28"/>
      <c r="C25" s="29"/>
      <c r="D25" s="30"/>
      <c r="E25" s="1"/>
      <c r="F25" s="31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</row>
    <row r="26" spans="1:1024" ht="14.25" customHeight="1">
      <c r="A26"/>
      <c r="B26"/>
      <c r="C26" s="13" t="s">
        <v>18</v>
      </c>
      <c r="D26" s="13" t="s">
        <v>3</v>
      </c>
      <c r="E26" s="13" t="s">
        <v>4</v>
      </c>
      <c r="F26" s="13" t="s">
        <v>5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</row>
    <row r="27" spans="1:1024" ht="14.25" customHeight="1">
      <c r="A27"/>
      <c r="B27" s="98" t="s">
        <v>6</v>
      </c>
      <c r="C27" s="15" t="s">
        <v>7</v>
      </c>
      <c r="D27" s="16">
        <v>0</v>
      </c>
      <c r="E27" s="17"/>
      <c r="F27" s="32">
        <f>[1]Piano_dei_costi!D27*0.7</f>
        <v>0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</row>
    <row r="28" spans="1:1024" ht="15.6" customHeight="1">
      <c r="A28"/>
      <c r="B28" s="98"/>
      <c r="C28" s="29" t="s">
        <v>69</v>
      </c>
      <c r="D28" s="16">
        <v>0</v>
      </c>
      <c r="E28" s="17"/>
      <c r="F28" s="32">
        <f>[1]Piano_dei_costi!D28*0.7</f>
        <v>0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</row>
    <row r="29" spans="1:1024" ht="28.35" customHeight="1">
      <c r="A29"/>
      <c r="B29" s="98"/>
      <c r="C29" s="29" t="s">
        <v>70</v>
      </c>
      <c r="D29" s="16">
        <v>0</v>
      </c>
      <c r="E29" s="17"/>
      <c r="F29" s="32">
        <f>[1]Piano_dei_costi!D29*0.7</f>
        <v>0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</row>
    <row r="30" spans="1:1024">
      <c r="A30"/>
      <c r="B30" s="98"/>
      <c r="C30" s="29" t="s">
        <v>71</v>
      </c>
      <c r="D30" s="16">
        <v>0</v>
      </c>
      <c r="E30" s="17"/>
      <c r="F30" s="33">
        <f>[1]Piano_dei_costi!D30*0.7</f>
        <v>0</v>
      </c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</row>
    <row r="31" spans="1:1024" ht="14.25" customHeight="1">
      <c r="A31"/>
      <c r="B31" s="98"/>
      <c r="C31" s="29" t="s">
        <v>72</v>
      </c>
      <c r="D31" s="16">
        <v>0</v>
      </c>
      <c r="E31" s="17"/>
      <c r="F31" s="32">
        <f>[1]Piano_dei_costi!D31*0.7</f>
        <v>0</v>
      </c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</row>
    <row r="32" spans="1:1024" ht="15.6" customHeight="1">
      <c r="A32"/>
      <c r="B32" s="98"/>
      <c r="C32" s="29" t="s">
        <v>73</v>
      </c>
      <c r="D32" s="16">
        <v>0</v>
      </c>
      <c r="E32" s="17"/>
      <c r="F32" s="32">
        <f>[1]Piano_dei_costi!D32*0.7</f>
        <v>0</v>
      </c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</row>
    <row r="33" spans="1:1024" ht="28.35" customHeight="1">
      <c r="A33"/>
      <c r="B33" s="98"/>
      <c r="C33" s="29" t="s">
        <v>74</v>
      </c>
      <c r="D33" s="16">
        <v>0</v>
      </c>
      <c r="E33" s="17"/>
      <c r="F33" s="32">
        <f>[1]Piano_dei_costi!D33*0.7</f>
        <v>0</v>
      </c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</row>
    <row r="34" spans="1:1024">
      <c r="A34"/>
      <c r="B34" s="98"/>
      <c r="C34" s="15" t="s">
        <v>8</v>
      </c>
      <c r="D34" s="16">
        <v>0</v>
      </c>
      <c r="E34" s="17"/>
      <c r="F34" s="32">
        <f>[1]Piano_dei_costi!D34*0.7</f>
        <v>0</v>
      </c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</row>
    <row r="35" spans="1:1024" ht="14.25" customHeight="1">
      <c r="A35"/>
      <c r="B35" s="98"/>
      <c r="C35" s="18" t="s">
        <v>9</v>
      </c>
      <c r="D35" s="19">
        <f>SUM(Piano_dei_costi!D27:D34)</f>
        <v>0</v>
      </c>
      <c r="E35" s="20"/>
      <c r="F35" s="34">
        <f>SUM([1]Piano_dei_costi!F27:F34)</f>
        <v>0</v>
      </c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</row>
    <row r="36" spans="1:1024" ht="14.25" customHeight="1">
      <c r="A36"/>
      <c r="B36" s="98" t="s">
        <v>10</v>
      </c>
      <c r="C36" s="15" t="s">
        <v>11</v>
      </c>
      <c r="D36" s="16">
        <v>0</v>
      </c>
      <c r="E36" s="21"/>
      <c r="F36" s="32">
        <f>[1]Piano_dei_costi!D36*0.7</f>
        <v>0</v>
      </c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</row>
    <row r="37" spans="1:1024" ht="26.85" customHeight="1">
      <c r="A37"/>
      <c r="B37" s="98"/>
      <c r="C37" s="15" t="s">
        <v>12</v>
      </c>
      <c r="D37" s="16">
        <v>0</v>
      </c>
      <c r="E37" s="17"/>
      <c r="F37" s="32">
        <f>[1]Piano_dei_costi!D37*0.7</f>
        <v>0</v>
      </c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</row>
    <row r="38" spans="1:1024" ht="14.85" customHeight="1">
      <c r="A38"/>
      <c r="B38" s="98"/>
      <c r="C38" s="18" t="s">
        <v>9</v>
      </c>
      <c r="D38" s="19">
        <f>SUM(Piano_dei_costi!D36:D37)</f>
        <v>0</v>
      </c>
      <c r="E38" s="20"/>
      <c r="F38" s="34">
        <f>SUM([1]Piano_dei_costi!F36:F37)</f>
        <v>0</v>
      </c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</row>
    <row r="39" spans="1:1024" ht="14.25" customHeight="1">
      <c r="A39"/>
      <c r="B39" s="98" t="s">
        <v>13</v>
      </c>
      <c r="C39" s="15" t="s">
        <v>14</v>
      </c>
      <c r="D39" s="16">
        <v>0</v>
      </c>
      <c r="E39" s="17"/>
      <c r="F39" s="32">
        <f>[1]Piano_dei_costi!D39*0.7</f>
        <v>0</v>
      </c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</row>
    <row r="40" spans="1:1024" ht="14.25" customHeight="1">
      <c r="A40"/>
      <c r="B40" s="98"/>
      <c r="C40" s="15" t="s">
        <v>15</v>
      </c>
      <c r="D40" s="16">
        <v>0</v>
      </c>
      <c r="E40" s="17"/>
      <c r="F40" s="32">
        <f>[1]Piano_dei_costi!D40*0.7</f>
        <v>0</v>
      </c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</row>
    <row r="41" spans="1:1024" ht="14.25" customHeight="1">
      <c r="A41"/>
      <c r="B41" s="98"/>
      <c r="C41" s="15" t="s">
        <v>16</v>
      </c>
      <c r="D41" s="16">
        <v>0</v>
      </c>
      <c r="E41" s="17"/>
      <c r="F41" s="32">
        <f>[1]Piano_dei_costi!D41*0.7</f>
        <v>0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</row>
    <row r="42" spans="1:1024" ht="14.25" customHeight="1">
      <c r="A42"/>
      <c r="B42" s="98"/>
      <c r="C42" s="18" t="s">
        <v>9</v>
      </c>
      <c r="D42" s="19">
        <f>SUM(Piano_dei_costi!D39:D41)</f>
        <v>0</v>
      </c>
      <c r="E42" s="20"/>
      <c r="F42" s="34">
        <f>SUM([1]Piano_dei_costi!F39:F41)</f>
        <v>0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</row>
    <row r="43" spans="1:1024" ht="15.75" customHeight="1">
      <c r="A43"/>
      <c r="B43" s="35"/>
      <c r="C43" s="24" t="s">
        <v>19</v>
      </c>
      <c r="D43" s="25">
        <f>SUM(Piano_dei_costi!D35+Piano_dei_costi!D42+Piano_dei_costi!D38)</f>
        <v>0</v>
      </c>
      <c r="E43" s="26"/>
      <c r="F43" s="27">
        <f>Piano_dei_costi!D43*0.7</f>
        <v>0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</row>
    <row r="44" spans="1:1024" ht="14.65" customHeight="1">
      <c r="A44"/>
      <c r="B44" s="35"/>
      <c r="C44" s="36"/>
      <c r="D44" s="37"/>
      <c r="E44" s="38"/>
      <c r="F44" s="37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</row>
    <row r="45" spans="1:1024" ht="18.2" customHeight="1">
      <c r="A45"/>
      <c r="B45" s="23"/>
      <c r="C45" s="39" t="s">
        <v>20</v>
      </c>
      <c r="D45" s="40">
        <f>SUM(Piano_dei_costi!D24+Piano_dei_costi!D43)</f>
        <v>0</v>
      </c>
      <c r="E45" s="41"/>
      <c r="F45" s="40">
        <f>Piano_dei_costi!D45*0.7</f>
        <v>0</v>
      </c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</row>
    <row r="46" spans="1:1024" ht="14.85" customHeight="1">
      <c r="A46"/>
      <c r="B46" s="23"/>
      <c r="C46" s="15"/>
      <c r="D46" s="42"/>
      <c r="E46" s="43"/>
      <c r="F46" s="44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</row>
    <row r="47" spans="1:1024" ht="12.75" customHeight="1">
      <c r="A47"/>
      <c r="B47"/>
      <c r="C47" s="29"/>
      <c r="D47" s="1"/>
      <c r="E47" s="1"/>
      <c r="F47" s="1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</row>
    <row r="48" spans="1:1024" s="4" customFormat="1" ht="15.75" customHeight="1">
      <c r="B48" s="5" t="s">
        <v>21</v>
      </c>
      <c r="C48" s="6"/>
      <c r="D48" s="7"/>
      <c r="E48" s="7"/>
      <c r="F48" s="8">
        <v>0.5</v>
      </c>
    </row>
    <row r="49" spans="1:13" ht="7.5" customHeight="1">
      <c r="A49" s="9"/>
      <c r="B49" s="9"/>
      <c r="C49" s="45"/>
      <c r="D49" s="11"/>
      <c r="E49" s="11"/>
      <c r="F49" s="12"/>
      <c r="G49"/>
      <c r="K49"/>
      <c r="L49"/>
      <c r="M49"/>
    </row>
    <row r="50" spans="1:13" ht="12.75" customHeight="1">
      <c r="A50"/>
      <c r="B50"/>
      <c r="C50" s="13" t="s">
        <v>22</v>
      </c>
      <c r="D50" s="13" t="s">
        <v>3</v>
      </c>
      <c r="E50" s="13" t="s">
        <v>4</v>
      </c>
      <c r="F50" s="13" t="s">
        <v>5</v>
      </c>
      <c r="G50"/>
      <c r="K50"/>
      <c r="L50"/>
      <c r="M50"/>
    </row>
    <row r="51" spans="1:13" ht="27.75" customHeight="1">
      <c r="A51" s="46"/>
      <c r="B51" s="98" t="s">
        <v>23</v>
      </c>
      <c r="C51" s="15" t="s">
        <v>24</v>
      </c>
      <c r="D51" s="16">
        <v>0</v>
      </c>
      <c r="E51" s="17"/>
      <c r="F51" s="16">
        <f>Piano_dei_costi!D51*0.5</f>
        <v>0</v>
      </c>
      <c r="G51"/>
      <c r="K51"/>
      <c r="L51"/>
      <c r="M51"/>
    </row>
    <row r="52" spans="1:13" ht="15.75" customHeight="1">
      <c r="A52" s="46"/>
      <c r="B52" s="98"/>
      <c r="C52" s="15" t="s">
        <v>25</v>
      </c>
      <c r="D52" s="16">
        <v>0</v>
      </c>
      <c r="E52" s="43"/>
      <c r="F52" s="44">
        <f>Piano_dei_costi!D52*0.5</f>
        <v>0</v>
      </c>
      <c r="G52"/>
      <c r="K52"/>
      <c r="L52"/>
      <c r="M52"/>
    </row>
    <row r="53" spans="1:13" ht="15.75" customHeight="1">
      <c r="A53" s="46"/>
      <c r="B53" s="98"/>
      <c r="C53" s="15" t="s">
        <v>26</v>
      </c>
      <c r="D53" s="16">
        <v>0</v>
      </c>
      <c r="E53" s="43"/>
      <c r="F53" s="44">
        <f>Piano_dei_costi!D53*0.5</f>
        <v>0</v>
      </c>
      <c r="G53"/>
      <c r="K53"/>
      <c r="L53"/>
      <c r="M53"/>
    </row>
    <row r="54" spans="1:13" ht="14.85" customHeight="1">
      <c r="A54" s="46"/>
      <c r="B54" s="98"/>
      <c r="C54" s="18" t="s">
        <v>9</v>
      </c>
      <c r="D54" s="47">
        <f>SUM(Piano_dei_costi!D51:D53)</f>
        <v>0</v>
      </c>
      <c r="E54" s="48"/>
      <c r="F54" s="47">
        <f>Piano_dei_costi!D54*0.5</f>
        <v>0</v>
      </c>
      <c r="G54"/>
      <c r="K54"/>
      <c r="L54"/>
      <c r="M54"/>
    </row>
    <row r="55" spans="1:13" ht="26.85" customHeight="1">
      <c r="A55" s="46"/>
      <c r="B55" s="98" t="s">
        <v>27</v>
      </c>
      <c r="C55" s="15" t="s">
        <v>28</v>
      </c>
      <c r="D55" s="16">
        <v>0</v>
      </c>
      <c r="E55" s="17"/>
      <c r="F55" s="16">
        <f>Piano_dei_costi!D55*0.5</f>
        <v>0</v>
      </c>
      <c r="G55"/>
      <c r="K55"/>
      <c r="L55"/>
      <c r="M55"/>
    </row>
    <row r="56" spans="1:13" ht="15.75" customHeight="1">
      <c r="A56" s="46"/>
      <c r="B56" s="98"/>
      <c r="C56" s="15" t="s">
        <v>29</v>
      </c>
      <c r="D56" s="16">
        <v>0</v>
      </c>
      <c r="E56" s="17"/>
      <c r="F56" s="16">
        <f>Piano_dei_costi!D56*0.5</f>
        <v>0</v>
      </c>
      <c r="G56" s="49"/>
      <c r="K56"/>
      <c r="L56"/>
      <c r="M56"/>
    </row>
    <row r="57" spans="1:13" ht="25.5">
      <c r="A57" s="46"/>
      <c r="B57" s="98"/>
      <c r="C57" s="15" t="s">
        <v>30</v>
      </c>
      <c r="D57" s="16">
        <v>0</v>
      </c>
      <c r="E57" s="17"/>
      <c r="F57" s="16">
        <f>Piano_dei_costi!D57*0.5</f>
        <v>0</v>
      </c>
      <c r="G57" s="49"/>
      <c r="K57"/>
      <c r="L57"/>
      <c r="M57"/>
    </row>
    <row r="58" spans="1:13" ht="15.75" customHeight="1">
      <c r="A58" s="46"/>
      <c r="B58" s="98"/>
      <c r="C58" s="15" t="s">
        <v>31</v>
      </c>
      <c r="D58" s="16">
        <v>0</v>
      </c>
      <c r="E58" s="17"/>
      <c r="F58" s="16">
        <f>Piano_dei_costi!D58*0.5</f>
        <v>0</v>
      </c>
      <c r="G58" s="49"/>
      <c r="K58"/>
      <c r="L58"/>
      <c r="M58"/>
    </row>
    <row r="59" spans="1:13" ht="25.5">
      <c r="A59" s="46"/>
      <c r="B59" s="98"/>
      <c r="C59" s="15" t="s">
        <v>32</v>
      </c>
      <c r="D59" s="16">
        <v>0</v>
      </c>
      <c r="E59" s="17"/>
      <c r="F59" s="16">
        <f>Piano_dei_costi!D59*0.5</f>
        <v>0</v>
      </c>
      <c r="G59" s="49"/>
      <c r="K59"/>
      <c r="L59"/>
      <c r="M59"/>
    </row>
    <row r="60" spans="1:13" ht="14.85" customHeight="1">
      <c r="A60" s="46"/>
      <c r="B60" s="98"/>
      <c r="C60" s="18" t="s">
        <v>9</v>
      </c>
      <c r="D60" s="47">
        <f>SUM(Piano_dei_costi!D55:D59)</f>
        <v>0</v>
      </c>
      <c r="E60" s="48"/>
      <c r="F60" s="47">
        <f>Piano_dei_costi!D60*0.5</f>
        <v>0</v>
      </c>
      <c r="G60" s="49"/>
      <c r="K60"/>
      <c r="L60"/>
      <c r="M60"/>
    </row>
    <row r="61" spans="1:13" ht="15.75" customHeight="1">
      <c r="A61" s="46"/>
      <c r="B61" s="98" t="s">
        <v>33</v>
      </c>
      <c r="C61" s="15" t="s">
        <v>34</v>
      </c>
      <c r="D61" s="16">
        <v>0</v>
      </c>
      <c r="E61" s="43"/>
      <c r="F61" s="44">
        <f>Piano_dei_costi!D61*0.5</f>
        <v>0</v>
      </c>
      <c r="G61" s="49"/>
      <c r="K61"/>
      <c r="L61"/>
      <c r="M61"/>
    </row>
    <row r="62" spans="1:13" ht="15.75" customHeight="1">
      <c r="A62" s="46"/>
      <c r="B62" s="98"/>
      <c r="C62" s="15" t="s">
        <v>35</v>
      </c>
      <c r="D62" s="16">
        <v>0</v>
      </c>
      <c r="E62" s="43"/>
      <c r="F62" s="44">
        <f>Piano_dei_costi!D62*0.5</f>
        <v>0</v>
      </c>
      <c r="G62" s="49"/>
      <c r="K62"/>
      <c r="L62"/>
      <c r="M62"/>
    </row>
    <row r="63" spans="1:13" ht="15.75" customHeight="1">
      <c r="A63" s="46"/>
      <c r="B63" s="98"/>
      <c r="C63" s="15" t="s">
        <v>36</v>
      </c>
      <c r="D63" s="16">
        <v>0</v>
      </c>
      <c r="E63" s="43"/>
      <c r="F63" s="44">
        <f>Piano_dei_costi!D63*0.5</f>
        <v>0</v>
      </c>
      <c r="G63" s="49"/>
      <c r="K63"/>
      <c r="L63"/>
      <c r="M63"/>
    </row>
    <row r="64" spans="1:13" ht="25.5">
      <c r="A64" s="46"/>
      <c r="B64" s="98"/>
      <c r="C64" s="15" t="s">
        <v>37</v>
      </c>
      <c r="D64" s="16">
        <v>0</v>
      </c>
      <c r="E64" s="17"/>
      <c r="F64" s="16">
        <f>Piano_dei_costi!D64*0.5</f>
        <v>0</v>
      </c>
      <c r="G64" s="49"/>
      <c r="K64"/>
      <c r="L64"/>
      <c r="M64"/>
    </row>
    <row r="65" spans="1:13">
      <c r="A65" s="46"/>
      <c r="B65" s="98"/>
      <c r="C65" s="18" t="s">
        <v>9</v>
      </c>
      <c r="D65" s="47">
        <f>SUM(Piano_dei_costi!D61:D64)</f>
        <v>0</v>
      </c>
      <c r="E65" s="48"/>
      <c r="F65" s="47">
        <f>Piano_dei_costi!D65*0.5</f>
        <v>0</v>
      </c>
      <c r="G65" s="49"/>
      <c r="K65"/>
      <c r="L65"/>
      <c r="M65"/>
    </row>
    <row r="66" spans="1:13" ht="14.85" customHeight="1">
      <c r="A66" s="50"/>
      <c r="B66" s="98" t="s">
        <v>13</v>
      </c>
      <c r="C66" s="15" t="s">
        <v>14</v>
      </c>
      <c r="D66" s="16">
        <v>0</v>
      </c>
      <c r="E66" s="43"/>
      <c r="F66" s="44">
        <f>Piano_dei_costi!D66*0.5</f>
        <v>0</v>
      </c>
      <c r="K66"/>
      <c r="L66"/>
      <c r="M66"/>
    </row>
    <row r="67" spans="1:13" ht="14.85" customHeight="1">
      <c r="A67" s="50"/>
      <c r="B67" s="98"/>
      <c r="C67" s="15" t="s">
        <v>15</v>
      </c>
      <c r="D67" s="16">
        <v>0</v>
      </c>
      <c r="E67" s="43"/>
      <c r="F67" s="44">
        <f>Piano_dei_costi!D67*0.5</f>
        <v>0</v>
      </c>
      <c r="K67"/>
      <c r="L67"/>
      <c r="M67"/>
    </row>
    <row r="68" spans="1:13" ht="14.85" customHeight="1">
      <c r="A68" s="50"/>
      <c r="B68" s="98"/>
      <c r="C68" s="15" t="s">
        <v>16</v>
      </c>
      <c r="D68" s="16">
        <v>0</v>
      </c>
      <c r="E68" s="43"/>
      <c r="F68" s="44">
        <f>Piano_dei_costi!D68*0.5</f>
        <v>0</v>
      </c>
      <c r="K68"/>
      <c r="L68"/>
      <c r="M68"/>
    </row>
    <row r="69" spans="1:13" ht="14.85" customHeight="1">
      <c r="A69" s="50"/>
      <c r="B69" s="98"/>
      <c r="C69" s="18" t="s">
        <v>9</v>
      </c>
      <c r="D69" s="47">
        <f>SUM(Piano_dei_costi!D66:D68)</f>
        <v>0</v>
      </c>
      <c r="E69" s="48"/>
      <c r="F69" s="47">
        <f>Piano_dei_costi!D69*0.5</f>
        <v>0</v>
      </c>
      <c r="K69"/>
      <c r="L69"/>
      <c r="M69"/>
    </row>
    <row r="70" spans="1:13" ht="15.75" customHeight="1">
      <c r="B70" s="23"/>
      <c r="C70" s="24" t="s">
        <v>38</v>
      </c>
      <c r="D70" s="51">
        <f>SUM(Piano_dei_costi!D65+Piano_dei_costi!D69+D54+D60)</f>
        <v>0</v>
      </c>
      <c r="E70" s="52"/>
      <c r="F70" s="51">
        <f>Piano_dei_costi!D70*0.5</f>
        <v>0</v>
      </c>
      <c r="K70"/>
      <c r="L70"/>
      <c r="M70"/>
    </row>
    <row r="71" spans="1:13" s="1" customFormat="1" ht="12.75" customHeight="1">
      <c r="B71"/>
      <c r="C71" s="29"/>
      <c r="K71"/>
      <c r="L71"/>
      <c r="M71"/>
    </row>
    <row r="72" spans="1:13" ht="12.75" customHeight="1">
      <c r="B72"/>
      <c r="C72" s="13" t="s">
        <v>39</v>
      </c>
      <c r="D72" s="13" t="s">
        <v>3</v>
      </c>
      <c r="E72" s="13" t="s">
        <v>4</v>
      </c>
      <c r="F72" s="13" t="s">
        <v>5</v>
      </c>
      <c r="K72"/>
      <c r="L72"/>
      <c r="M72"/>
    </row>
    <row r="73" spans="1:13" ht="26.85" customHeight="1">
      <c r="B73" s="98" t="s">
        <v>23</v>
      </c>
      <c r="C73" s="15" t="s">
        <v>24</v>
      </c>
      <c r="D73" s="16">
        <v>0</v>
      </c>
      <c r="E73" s="17"/>
      <c r="F73" s="16">
        <f>Piano_dei_costi!D73*0.5</f>
        <v>0</v>
      </c>
      <c r="K73"/>
      <c r="L73" s="22"/>
      <c r="M73" s="22"/>
    </row>
    <row r="74" spans="1:13" ht="15" customHeight="1">
      <c r="B74" s="98"/>
      <c r="C74" s="15" t="s">
        <v>25</v>
      </c>
      <c r="D74" s="16">
        <v>0</v>
      </c>
      <c r="E74" s="43"/>
      <c r="F74" s="44">
        <f>Piano_dei_costi!D74*0.5</f>
        <v>0</v>
      </c>
      <c r="K74"/>
      <c r="L74" s="53"/>
    </row>
    <row r="75" spans="1:13" ht="15" customHeight="1">
      <c r="B75" s="98"/>
      <c r="C75" s="54" t="s">
        <v>26</v>
      </c>
      <c r="D75" s="16">
        <v>0</v>
      </c>
      <c r="E75" s="43"/>
      <c r="F75" s="44">
        <f>Piano_dei_costi!D75*0.5</f>
        <v>0</v>
      </c>
      <c r="K75"/>
      <c r="L75" s="53"/>
    </row>
    <row r="76" spans="1:13" ht="15" customHeight="1">
      <c r="B76" s="98"/>
      <c r="C76" s="18" t="s">
        <v>9</v>
      </c>
      <c r="D76" s="47">
        <f>SUM(Piano_dei_costi!D73:D75)</f>
        <v>0</v>
      </c>
      <c r="E76" s="48"/>
      <c r="F76" s="47">
        <f>Piano_dei_costi!D76*0.5</f>
        <v>0</v>
      </c>
      <c r="K76" s="55"/>
      <c r="L76" s="53"/>
    </row>
    <row r="77" spans="1:13" ht="26.85" customHeight="1">
      <c r="B77" s="98" t="s">
        <v>27</v>
      </c>
      <c r="C77" s="15" t="s">
        <v>28</v>
      </c>
      <c r="D77" s="16">
        <v>0</v>
      </c>
      <c r="E77" s="17"/>
      <c r="F77" s="16">
        <f>Piano_dei_costi!D77*0.5</f>
        <v>0</v>
      </c>
      <c r="L77"/>
    </row>
    <row r="78" spans="1:13" ht="26.85" customHeight="1">
      <c r="B78" s="98"/>
      <c r="C78" s="15" t="s">
        <v>29</v>
      </c>
      <c r="D78" s="16">
        <v>0</v>
      </c>
      <c r="E78" s="17"/>
      <c r="F78" s="16">
        <f>Piano_dei_costi!D78*0.5</f>
        <v>0</v>
      </c>
      <c r="L78"/>
    </row>
    <row r="79" spans="1:13" ht="25.5">
      <c r="B79" s="98"/>
      <c r="C79" s="15" t="s">
        <v>30</v>
      </c>
      <c r="D79" s="16">
        <v>0</v>
      </c>
      <c r="E79" s="17"/>
      <c r="F79" s="16">
        <f>Piano_dei_costi!D79*0.5</f>
        <v>0</v>
      </c>
      <c r="L79" s="56"/>
    </row>
    <row r="80" spans="1:13" ht="14.85" customHeight="1">
      <c r="B80" s="98"/>
      <c r="C80" s="15" t="s">
        <v>31</v>
      </c>
      <c r="D80" s="16">
        <v>0</v>
      </c>
      <c r="E80" s="17"/>
      <c r="F80" s="16">
        <f>Piano_dei_costi!D80*0.5</f>
        <v>0</v>
      </c>
    </row>
    <row r="81" spans="2:6" ht="24" customHeight="1">
      <c r="B81" s="98"/>
      <c r="C81" s="15" t="s">
        <v>32</v>
      </c>
      <c r="D81" s="16">
        <v>0</v>
      </c>
      <c r="E81" s="17"/>
      <c r="F81" s="16">
        <f>Piano_dei_costi!D81*0.5</f>
        <v>0</v>
      </c>
    </row>
    <row r="82" spans="2:6" ht="12.75" customHeight="1">
      <c r="B82" s="98"/>
      <c r="C82" s="18" t="s">
        <v>9</v>
      </c>
      <c r="D82" s="47">
        <f>SUM(Piano_dei_costi!D77:D81)</f>
        <v>0</v>
      </c>
      <c r="E82" s="48"/>
      <c r="F82" s="47">
        <f>Piano_dei_costi!D82*0.5</f>
        <v>0</v>
      </c>
    </row>
    <row r="83" spans="2:6" ht="12.75" customHeight="1">
      <c r="B83" s="98" t="s">
        <v>40</v>
      </c>
      <c r="C83" s="15" t="s">
        <v>34</v>
      </c>
      <c r="D83" s="16">
        <v>0</v>
      </c>
      <c r="E83" s="17"/>
      <c r="F83" s="16">
        <f>Piano_dei_costi!D83*0.5</f>
        <v>0</v>
      </c>
    </row>
    <row r="84" spans="2:6" ht="12.75" customHeight="1">
      <c r="B84" s="98"/>
      <c r="C84" s="15" t="s">
        <v>35</v>
      </c>
      <c r="D84" s="16">
        <v>0</v>
      </c>
      <c r="E84" s="17"/>
      <c r="F84" s="16">
        <f>Piano_dei_costi!D84*0.5</f>
        <v>0</v>
      </c>
    </row>
    <row r="85" spans="2:6" ht="12.75" customHeight="1">
      <c r="B85" s="98"/>
      <c r="C85" s="15" t="s">
        <v>36</v>
      </c>
      <c r="D85" s="16">
        <v>0</v>
      </c>
      <c r="E85" s="17"/>
      <c r="F85" s="16">
        <f>Piano_dei_costi!D85*0.5</f>
        <v>0</v>
      </c>
    </row>
    <row r="86" spans="2:6" ht="25.5">
      <c r="B86" s="98"/>
      <c r="C86" s="15" t="s">
        <v>37</v>
      </c>
      <c r="D86" s="16">
        <v>0</v>
      </c>
      <c r="E86" s="17"/>
      <c r="F86" s="16">
        <f>Piano_dei_costi!D86*0.5</f>
        <v>0</v>
      </c>
    </row>
    <row r="87" spans="2:6" ht="12.75" customHeight="1">
      <c r="B87" s="98"/>
      <c r="C87" s="18" t="s">
        <v>9</v>
      </c>
      <c r="D87" s="47">
        <f>SUM(Piano_dei_costi!D83:D86)</f>
        <v>0</v>
      </c>
      <c r="E87" s="48"/>
      <c r="F87" s="47">
        <f>Piano_dei_costi!D87*0.5</f>
        <v>0</v>
      </c>
    </row>
    <row r="88" spans="2:6" ht="12.75" customHeight="1">
      <c r="B88" s="98" t="s">
        <v>13</v>
      </c>
      <c r="C88" s="15" t="s">
        <v>14</v>
      </c>
      <c r="D88" s="16">
        <v>0</v>
      </c>
      <c r="E88" s="43"/>
      <c r="F88" s="44">
        <f>Piano_dei_costi!D88*0.5</f>
        <v>0</v>
      </c>
    </row>
    <row r="89" spans="2:6" ht="12.75" customHeight="1">
      <c r="B89" s="98"/>
      <c r="C89" s="15" t="s">
        <v>15</v>
      </c>
      <c r="D89" s="16">
        <v>0</v>
      </c>
      <c r="E89" s="43"/>
      <c r="F89" s="44">
        <f>Piano_dei_costi!D89*0.5</f>
        <v>0</v>
      </c>
    </row>
    <row r="90" spans="2:6" ht="12.75" customHeight="1">
      <c r="B90" s="98"/>
      <c r="C90" s="15" t="s">
        <v>16</v>
      </c>
      <c r="D90" s="16">
        <v>0</v>
      </c>
      <c r="E90" s="43"/>
      <c r="F90" s="44">
        <f>Piano_dei_costi!D90*0.5</f>
        <v>0</v>
      </c>
    </row>
    <row r="91" spans="2:6" ht="12.75" customHeight="1">
      <c r="B91" s="98"/>
      <c r="C91" s="18" t="s">
        <v>9</v>
      </c>
      <c r="D91" s="47">
        <f>SUM(Piano_dei_costi!D88:D90)</f>
        <v>0</v>
      </c>
      <c r="E91" s="48"/>
      <c r="F91" s="47">
        <f>Piano_dei_costi!D91*0.5</f>
        <v>0</v>
      </c>
    </row>
    <row r="92" spans="2:6" ht="15.75" customHeight="1">
      <c r="B92" s="99"/>
      <c r="C92" s="24" t="s">
        <v>41</v>
      </c>
      <c r="D92" s="51">
        <f>SUM(Piano_dei_costi!D87+Piano_dei_costi!D91+Piano_dei_costi!D76+D82)</f>
        <v>0</v>
      </c>
      <c r="E92" s="52"/>
      <c r="F92" s="51">
        <f>Piano_dei_costi!D92*0.5</f>
        <v>0</v>
      </c>
    </row>
    <row r="93" spans="2:6" ht="15.75" customHeight="1">
      <c r="B93" s="99"/>
      <c r="C93" s="57"/>
      <c r="D93" s="58"/>
      <c r="E93" s="59"/>
      <c r="F93" s="58"/>
    </row>
    <row r="94" spans="2:6" ht="18.2" customHeight="1">
      <c r="B94" s="99"/>
      <c r="C94" s="39" t="s">
        <v>42</v>
      </c>
      <c r="D94" s="60">
        <f>SUM(Piano_dei_costi!D70+Piano_dei_costi!D92)</f>
        <v>0</v>
      </c>
      <c r="E94" s="61"/>
      <c r="F94" s="60">
        <f>SUM(Piano_dei_costi!F70+Piano_dei_costi!F92)</f>
        <v>0</v>
      </c>
    </row>
    <row r="95" spans="2:6" ht="12.75" customHeight="1">
      <c r="B95" s="99"/>
      <c r="C95" s="62" t="s">
        <v>43</v>
      </c>
      <c r="D95" s="42" t="e">
        <f>Piano_dei_costi!D94/Piano_dei_costi!D98</f>
        <v>#DIV/0!</v>
      </c>
      <c r="E95" s="63"/>
      <c r="F95" s="64"/>
    </row>
    <row r="96" spans="2:6" ht="29.25" customHeight="1">
      <c r="B96" s="99"/>
      <c r="C96" s="65" t="s">
        <v>44</v>
      </c>
      <c r="D96" s="66" t="e">
        <f>((D38+D19)/(D45))</f>
        <v>#DIV/0!</v>
      </c>
      <c r="E96" s="67"/>
      <c r="F96" s="68"/>
    </row>
    <row r="97" spans="2:6" ht="12.75" customHeight="1">
      <c r="B97" s="99"/>
      <c r="C97" s="69" t="s">
        <v>45</v>
      </c>
      <c r="D97" s="42" t="e">
        <f>(Piano_dei_costi!D91+Piano_dei_costi!D69+Piano_dei_costi!D42+Piano_dei_costi!D23)/((Piano_dei_costi!D98-(Piano_dei_costi!D91+Piano_dei_costi!D69+Piano_dei_costi!D42+Piano_dei_costi!D23)))</f>
        <v>#DIV/0!</v>
      </c>
      <c r="E97" s="70"/>
      <c r="F97" s="71"/>
    </row>
    <row r="98" spans="2:6" ht="19.350000000000001" customHeight="1">
      <c r="B98" s="99"/>
      <c r="C98" s="72" t="s">
        <v>46</v>
      </c>
      <c r="D98" s="73">
        <f>Piano_dei_costi!D45+Piano_dei_costi!D94</f>
        <v>0</v>
      </c>
      <c r="E98" s="74"/>
      <c r="F98" s="73">
        <f>Piano_dei_costi!F45+Piano_dei_costi!F94</f>
        <v>0</v>
      </c>
    </row>
    <row r="99" spans="2:6" ht="12.75" customHeight="1">
      <c r="D99"/>
      <c r="E99" s="1"/>
    </row>
    <row r="100" spans="2:6" ht="12.75" customHeight="1">
      <c r="D100"/>
      <c r="E100" s="1"/>
    </row>
    <row r="101" spans="2:6" ht="12.75" customHeight="1">
      <c r="D101"/>
      <c r="E101" s="1"/>
    </row>
    <row r="102" spans="2:6">
      <c r="D102" s="1" t="s">
        <v>47</v>
      </c>
    </row>
    <row r="103" spans="2:6">
      <c r="D103" s="1"/>
    </row>
    <row r="104" spans="2:6">
      <c r="D104" s="1"/>
    </row>
    <row r="105" spans="2:6">
      <c r="D105" s="1" t="s">
        <v>48</v>
      </c>
    </row>
  </sheetData>
  <mergeCells count="16">
    <mergeCell ref="B92:B98"/>
    <mergeCell ref="B66:B69"/>
    <mergeCell ref="B73:B76"/>
    <mergeCell ref="B77:B82"/>
    <mergeCell ref="B83:B87"/>
    <mergeCell ref="B88:B91"/>
    <mergeCell ref="B36:B38"/>
    <mergeCell ref="B39:B42"/>
    <mergeCell ref="B51:B54"/>
    <mergeCell ref="B55:B60"/>
    <mergeCell ref="B61:B65"/>
    <mergeCell ref="A1:F2"/>
    <mergeCell ref="B8:B16"/>
    <mergeCell ref="B17:B19"/>
    <mergeCell ref="B20:B23"/>
    <mergeCell ref="B27:B35"/>
  </mergeCells>
  <printOptions horizontalCentered="1"/>
  <pageMargins left="0.15763888888888899" right="0.15763888888888899" top="0.452777777777778" bottom="0.88680555555555596" header="0.51180555555555496" footer="0.74791666666666701"/>
  <pageSetup paperSize="9" firstPageNumber="0" orientation="portrait" r:id="rId1"/>
  <headerFooter>
    <oddFooter>&amp;L&amp;"Arial1,Standard"&amp;10Fatto a _________________, il _______________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K33"/>
  <sheetViews>
    <sheetView zoomScaleNormal="100" workbookViewId="0">
      <selection activeCell="F27" sqref="F27"/>
    </sheetView>
  </sheetViews>
  <sheetFormatPr defaultRowHeight="14.25"/>
  <cols>
    <col min="1" max="1" width="8.375" style="1"/>
    <col min="2" max="2" width="30" style="1"/>
    <col min="3" max="3" width="16.875" style="1"/>
    <col min="4" max="4" width="18" style="1"/>
    <col min="5" max="5" width="16.875" style="1"/>
    <col min="6" max="6" width="29.125" style="1"/>
    <col min="7" max="7" width="12.875" style="1"/>
    <col min="8" max="1025" width="8.375" style="1"/>
  </cols>
  <sheetData>
    <row r="1" spans="2:9">
      <c r="B1"/>
      <c r="C1"/>
      <c r="D1"/>
      <c r="E1"/>
      <c r="F1"/>
      <c r="G1"/>
      <c r="H1"/>
      <c r="I1"/>
    </row>
    <row r="2" spans="2:9" ht="19.350000000000001" customHeight="1">
      <c r="B2" s="100" t="s">
        <v>49</v>
      </c>
      <c r="C2" s="100"/>
      <c r="D2" s="100"/>
      <c r="E2" s="100"/>
      <c r="F2" s="100"/>
      <c r="G2" s="100"/>
      <c r="H2" s="100"/>
      <c r="I2"/>
    </row>
    <row r="3" spans="2:9">
      <c r="B3"/>
      <c r="C3"/>
      <c r="D3"/>
      <c r="E3"/>
      <c r="F3"/>
      <c r="G3"/>
      <c r="I3"/>
    </row>
    <row r="4" spans="2:9" ht="29.85" customHeight="1">
      <c r="B4" s="75" t="s">
        <v>50</v>
      </c>
      <c r="C4" s="76" t="s">
        <v>51</v>
      </c>
      <c r="D4" s="75" t="s">
        <v>52</v>
      </c>
      <c r="E4" s="75" t="s">
        <v>53</v>
      </c>
      <c r="F4" s="76" t="s">
        <v>54</v>
      </c>
      <c r="G4"/>
      <c r="I4"/>
    </row>
    <row r="5" spans="2:9">
      <c r="B5" s="77"/>
      <c r="C5" s="16">
        <v>0</v>
      </c>
      <c r="D5" s="78">
        <v>0</v>
      </c>
      <c r="E5" s="16">
        <f t="shared" ref="E5:E15" si="0">C5*D5</f>
        <v>0</v>
      </c>
      <c r="F5" s="79"/>
      <c r="G5"/>
      <c r="I5"/>
    </row>
    <row r="6" spans="2:9">
      <c r="B6" s="77"/>
      <c r="C6" s="44">
        <v>0</v>
      </c>
      <c r="D6" s="78">
        <v>0</v>
      </c>
      <c r="E6" s="16">
        <f t="shared" si="0"/>
        <v>0</v>
      </c>
      <c r="F6" s="43"/>
      <c r="G6"/>
      <c r="I6"/>
    </row>
    <row r="7" spans="2:9">
      <c r="B7" s="79"/>
      <c r="C7" s="44">
        <v>0</v>
      </c>
      <c r="D7" s="78">
        <v>0</v>
      </c>
      <c r="E7" s="16">
        <f t="shared" si="0"/>
        <v>0</v>
      </c>
      <c r="F7" s="80"/>
      <c r="G7"/>
      <c r="I7"/>
    </row>
    <row r="8" spans="2:9">
      <c r="B8" s="77"/>
      <c r="C8" s="16">
        <v>0</v>
      </c>
      <c r="D8" s="78">
        <v>0</v>
      </c>
      <c r="E8" s="16">
        <f t="shared" si="0"/>
        <v>0</v>
      </c>
      <c r="F8" s="43"/>
      <c r="G8"/>
      <c r="I8"/>
    </row>
    <row r="9" spans="2:9">
      <c r="B9" s="43"/>
      <c r="C9" s="44">
        <v>0</v>
      </c>
      <c r="D9" s="78">
        <v>0</v>
      </c>
      <c r="E9" s="16">
        <f t="shared" si="0"/>
        <v>0</v>
      </c>
      <c r="F9" s="43"/>
      <c r="G9"/>
      <c r="I9"/>
    </row>
    <row r="10" spans="2:9">
      <c r="B10" s="77"/>
      <c r="C10" s="16">
        <v>0</v>
      </c>
      <c r="D10" s="78">
        <v>0</v>
      </c>
      <c r="E10" s="16">
        <f t="shared" si="0"/>
        <v>0</v>
      </c>
      <c r="F10" s="43"/>
      <c r="G10"/>
      <c r="I10"/>
    </row>
    <row r="11" spans="2:9">
      <c r="B11" s="43"/>
      <c r="C11" s="44">
        <v>0</v>
      </c>
      <c r="D11" s="78">
        <v>0</v>
      </c>
      <c r="E11" s="16">
        <f t="shared" si="0"/>
        <v>0</v>
      </c>
      <c r="F11" s="43"/>
      <c r="G11"/>
      <c r="I11"/>
    </row>
    <row r="12" spans="2:9">
      <c r="B12" s="77"/>
      <c r="C12" s="16">
        <v>0</v>
      </c>
      <c r="D12" s="78">
        <v>0</v>
      </c>
      <c r="E12" s="16">
        <f t="shared" si="0"/>
        <v>0</v>
      </c>
      <c r="F12" s="43"/>
      <c r="G12"/>
      <c r="I12"/>
    </row>
    <row r="13" spans="2:9">
      <c r="B13" s="77"/>
      <c r="C13" s="16">
        <v>0</v>
      </c>
      <c r="D13" s="78">
        <v>0</v>
      </c>
      <c r="E13" s="16">
        <f t="shared" si="0"/>
        <v>0</v>
      </c>
      <c r="F13" s="43"/>
      <c r="G13"/>
      <c r="I13"/>
    </row>
    <row r="14" spans="2:9">
      <c r="B14" s="77"/>
      <c r="C14" s="16">
        <v>0</v>
      </c>
      <c r="D14" s="78">
        <v>0</v>
      </c>
      <c r="E14" s="16">
        <f t="shared" si="0"/>
        <v>0</v>
      </c>
      <c r="F14" s="79"/>
      <c r="G14"/>
      <c r="I14"/>
    </row>
    <row r="15" spans="2:9">
      <c r="B15" s="77"/>
      <c r="C15" s="16">
        <v>0</v>
      </c>
      <c r="D15" s="78">
        <v>0</v>
      </c>
      <c r="E15" s="16">
        <f t="shared" si="0"/>
        <v>0</v>
      </c>
      <c r="F15" s="43"/>
      <c r="G15"/>
      <c r="I15"/>
    </row>
    <row r="16" spans="2:9" ht="15">
      <c r="B16" s="81" t="s">
        <v>55</v>
      </c>
      <c r="C16" s="16">
        <f>SUM(C5:C15)</f>
        <v>0</v>
      </c>
      <c r="D16" s="82"/>
      <c r="E16" s="16">
        <f>SUM(E5:E15)</f>
        <v>0</v>
      </c>
      <c r="F16" s="83"/>
      <c r="G16"/>
      <c r="I16"/>
    </row>
    <row r="17" spans="2:9">
      <c r="B17" s="2"/>
      <c r="C17" s="2"/>
      <c r="D17" s="2"/>
      <c r="E17" s="2"/>
      <c r="F17" s="2"/>
      <c r="G17" s="2"/>
      <c r="I17"/>
    </row>
    <row r="18" spans="2:9">
      <c r="B18" s="2"/>
      <c r="C18" s="2"/>
      <c r="D18" s="2"/>
      <c r="E18" s="2"/>
      <c r="F18" s="2"/>
      <c r="G18" s="2"/>
      <c r="I18"/>
    </row>
    <row r="19" spans="2:9">
      <c r="B19" s="2"/>
      <c r="C19" s="2"/>
      <c r="D19" s="2"/>
      <c r="E19" s="2"/>
      <c r="F19" s="2"/>
      <c r="G19" s="2"/>
      <c r="I19"/>
    </row>
    <row r="20" spans="2:9" ht="19.350000000000001" customHeight="1">
      <c r="B20" s="101" t="s">
        <v>56</v>
      </c>
      <c r="C20" s="101"/>
      <c r="D20" s="101"/>
      <c r="E20" s="101"/>
      <c r="F20" s="2"/>
      <c r="G20" s="84"/>
      <c r="I20"/>
    </row>
    <row r="21" spans="2:9" ht="15.75">
      <c r="B21" s="85" t="s">
        <v>57</v>
      </c>
      <c r="C21" s="85" t="s">
        <v>58</v>
      </c>
      <c r="D21" s="85" t="s">
        <v>59</v>
      </c>
      <c r="E21" s="85" t="s">
        <v>56</v>
      </c>
      <c r="F21" s="2"/>
      <c r="G21" s="84"/>
      <c r="I21"/>
    </row>
    <row r="22" spans="2:9" ht="15.75">
      <c r="B22" s="86">
        <v>0</v>
      </c>
      <c r="C22" s="87">
        <v>60</v>
      </c>
      <c r="D22" s="86">
        <f>(B22*C22/100)</f>
        <v>0</v>
      </c>
      <c r="E22" s="86" t="s">
        <v>60</v>
      </c>
      <c r="F22" s="2"/>
      <c r="G22" s="84"/>
      <c r="I22" s="1" t="s">
        <v>61</v>
      </c>
    </row>
    <row r="23" spans="2:9" ht="15.75">
      <c r="B23" s="86">
        <v>0</v>
      </c>
      <c r="C23" s="87">
        <v>20</v>
      </c>
      <c r="D23" s="86">
        <f>C23*B23/100</f>
        <v>0</v>
      </c>
      <c r="E23" s="86" t="s">
        <v>62</v>
      </c>
      <c r="F23" s="2"/>
      <c r="G23" s="2"/>
    </row>
    <row r="24" spans="2:9" ht="15.75">
      <c r="B24" s="86">
        <v>0</v>
      </c>
      <c r="C24" s="87">
        <v>10</v>
      </c>
      <c r="D24" s="86">
        <f>C24*B24/100</f>
        <v>0</v>
      </c>
      <c r="E24" s="86" t="s">
        <v>63</v>
      </c>
      <c r="F24" s="88"/>
      <c r="G24" s="89"/>
    </row>
    <row r="25" spans="2:9" ht="15.75">
      <c r="B25" s="86">
        <v>0</v>
      </c>
      <c r="C25" s="87" t="s">
        <v>64</v>
      </c>
      <c r="D25" s="86">
        <f>IF(B25=0,0,200000)</f>
        <v>0</v>
      </c>
      <c r="E25" s="90" t="s">
        <v>65</v>
      </c>
      <c r="F25" s="2"/>
      <c r="G25" s="2"/>
    </row>
    <row r="26" spans="2:9" ht="17.100000000000001" customHeight="1">
      <c r="B26" s="102" t="s">
        <v>66</v>
      </c>
      <c r="C26" s="102"/>
      <c r="D26" s="91">
        <f>IF(D25&gt;0,D25,SUM(D22:D24))</f>
        <v>0</v>
      </c>
      <c r="E26" s="2"/>
      <c r="F26"/>
    </row>
    <row r="27" spans="2:9" ht="17.100000000000001" customHeight="1">
      <c r="B27" s="102" t="s">
        <v>67</v>
      </c>
      <c r="C27" s="102"/>
      <c r="D27" s="92">
        <v>225000</v>
      </c>
      <c r="E27"/>
      <c r="F27"/>
    </row>
    <row r="28" spans="2:9">
      <c r="D28"/>
      <c r="E28"/>
      <c r="F28"/>
    </row>
    <row r="29" spans="2:9" ht="15">
      <c r="D29"/>
      <c r="E29"/>
      <c r="F29" s="56"/>
    </row>
    <row r="30" spans="2:9" ht="12.75" customHeight="1">
      <c r="D30" s="93" t="s">
        <v>47</v>
      </c>
      <c r="E30" s="93"/>
    </row>
    <row r="31" spans="2:9" ht="12.75" customHeight="1">
      <c r="D31" s="93"/>
      <c r="E31" s="93"/>
    </row>
    <row r="32" spans="2:9" ht="12.75" customHeight="1">
      <c r="D32" s="93"/>
      <c r="E32" s="93"/>
    </row>
    <row r="33" spans="4:5" ht="12.75" customHeight="1">
      <c r="D33" s="103" t="s">
        <v>48</v>
      </c>
      <c r="E33" s="103"/>
    </row>
  </sheetData>
  <mergeCells count="5">
    <mergeCell ref="B2:H2"/>
    <mergeCell ref="B20:E20"/>
    <mergeCell ref="B26:C26"/>
    <mergeCell ref="B27:C27"/>
    <mergeCell ref="D33:E33"/>
  </mergeCells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K33"/>
  <sheetViews>
    <sheetView topLeftCell="A7" zoomScaleNormal="100" workbookViewId="0">
      <selection activeCell="D27" sqref="D27"/>
    </sheetView>
  </sheetViews>
  <sheetFormatPr defaultRowHeight="14.25"/>
  <cols>
    <col min="1" max="1" width="8.375" style="1"/>
    <col min="2" max="2" width="31.75" style="1"/>
    <col min="3" max="3" width="16.625" style="1"/>
    <col min="4" max="4" width="18" style="1"/>
    <col min="5" max="5" width="16.625" style="1"/>
    <col min="6" max="6" width="29.375" style="1"/>
    <col min="7" max="7" width="12.875" style="1"/>
    <col min="8" max="1025" width="8.375" style="1"/>
  </cols>
  <sheetData>
    <row r="1" spans="2:8">
      <c r="B1"/>
      <c r="C1"/>
      <c r="D1"/>
      <c r="E1"/>
      <c r="F1"/>
      <c r="G1"/>
      <c r="H1"/>
    </row>
    <row r="2" spans="2:8" ht="19.350000000000001" customHeight="1">
      <c r="B2" s="100" t="s">
        <v>49</v>
      </c>
      <c r="C2" s="100"/>
      <c r="D2" s="100"/>
      <c r="E2" s="100"/>
      <c r="F2" s="100"/>
      <c r="G2" s="100"/>
      <c r="H2" s="100"/>
    </row>
    <row r="3" spans="2:8">
      <c r="B3"/>
      <c r="C3"/>
      <c r="D3"/>
      <c r="E3"/>
      <c r="F3"/>
      <c r="G3"/>
    </row>
    <row r="4" spans="2:8" ht="25.5">
      <c r="B4" s="75" t="s">
        <v>50</v>
      </c>
      <c r="C4" s="76" t="s">
        <v>51</v>
      </c>
      <c r="D4" s="75" t="s">
        <v>52</v>
      </c>
      <c r="E4" s="75" t="s">
        <v>53</v>
      </c>
      <c r="F4" s="76" t="s">
        <v>68</v>
      </c>
      <c r="G4"/>
    </row>
    <row r="5" spans="2:8">
      <c r="B5" s="77"/>
      <c r="C5" s="16">
        <v>0</v>
      </c>
      <c r="D5" s="78">
        <v>0</v>
      </c>
      <c r="E5" s="16">
        <f t="shared" ref="E5:E15" si="0">C5*D5</f>
        <v>0</v>
      </c>
      <c r="F5" s="79"/>
      <c r="G5"/>
    </row>
    <row r="6" spans="2:8">
      <c r="B6" s="77"/>
      <c r="C6" s="44">
        <v>0</v>
      </c>
      <c r="D6" s="78">
        <v>0</v>
      </c>
      <c r="E6" s="16">
        <f t="shared" si="0"/>
        <v>0</v>
      </c>
      <c r="F6" s="43"/>
      <c r="G6"/>
    </row>
    <row r="7" spans="2:8">
      <c r="B7" s="79"/>
      <c r="C7" s="44">
        <v>0</v>
      </c>
      <c r="D7" s="78">
        <v>0</v>
      </c>
      <c r="E7" s="16">
        <f t="shared" si="0"/>
        <v>0</v>
      </c>
      <c r="F7" s="80"/>
      <c r="G7"/>
    </row>
    <row r="8" spans="2:8">
      <c r="B8" s="77"/>
      <c r="C8" s="16">
        <v>0</v>
      </c>
      <c r="D8" s="78">
        <v>0</v>
      </c>
      <c r="E8" s="16">
        <f t="shared" si="0"/>
        <v>0</v>
      </c>
      <c r="F8" s="43"/>
      <c r="G8"/>
    </row>
    <row r="9" spans="2:8">
      <c r="B9" s="43"/>
      <c r="C9" s="44">
        <v>0</v>
      </c>
      <c r="D9" s="78">
        <v>0</v>
      </c>
      <c r="E9" s="16">
        <f t="shared" si="0"/>
        <v>0</v>
      </c>
      <c r="F9" s="43"/>
      <c r="G9"/>
    </row>
    <row r="10" spans="2:8">
      <c r="B10" s="77"/>
      <c r="C10" s="16">
        <v>0</v>
      </c>
      <c r="D10" s="78">
        <v>0</v>
      </c>
      <c r="E10" s="16">
        <f t="shared" si="0"/>
        <v>0</v>
      </c>
      <c r="F10" s="43"/>
      <c r="G10"/>
    </row>
    <row r="11" spans="2:8">
      <c r="B11" s="43"/>
      <c r="C11" s="44">
        <v>0</v>
      </c>
      <c r="D11" s="78">
        <v>0</v>
      </c>
      <c r="E11" s="16">
        <f t="shared" si="0"/>
        <v>0</v>
      </c>
      <c r="F11" s="43"/>
      <c r="G11"/>
    </row>
    <row r="12" spans="2:8">
      <c r="B12" s="77"/>
      <c r="C12" s="16">
        <v>0</v>
      </c>
      <c r="D12" s="78">
        <v>0</v>
      </c>
      <c r="E12" s="16">
        <f t="shared" si="0"/>
        <v>0</v>
      </c>
      <c r="F12" s="43"/>
      <c r="G12"/>
    </row>
    <row r="13" spans="2:8">
      <c r="B13" s="77"/>
      <c r="C13" s="16">
        <v>0</v>
      </c>
      <c r="D13" s="78">
        <v>0</v>
      </c>
      <c r="E13" s="16">
        <f t="shared" si="0"/>
        <v>0</v>
      </c>
      <c r="F13" s="43"/>
      <c r="G13"/>
    </row>
    <row r="14" spans="2:8">
      <c r="B14" s="77"/>
      <c r="C14" s="16">
        <v>0</v>
      </c>
      <c r="D14" s="78">
        <v>0</v>
      </c>
      <c r="E14" s="16">
        <f t="shared" si="0"/>
        <v>0</v>
      </c>
      <c r="F14" s="79"/>
      <c r="G14"/>
    </row>
    <row r="15" spans="2:8">
      <c r="B15" s="77"/>
      <c r="C15" s="16">
        <v>0</v>
      </c>
      <c r="D15" s="78">
        <v>0</v>
      </c>
      <c r="E15" s="16">
        <f t="shared" si="0"/>
        <v>0</v>
      </c>
      <c r="F15" s="43"/>
      <c r="G15"/>
    </row>
    <row r="16" spans="2:8" ht="15">
      <c r="B16" s="81" t="s">
        <v>55</v>
      </c>
      <c r="C16" s="16">
        <f>SUM(C5:C15)</f>
        <v>0</v>
      </c>
      <c r="D16" s="82"/>
      <c r="E16" s="16">
        <f>SUM(E5:E15)</f>
        <v>0</v>
      </c>
      <c r="F16" s="83"/>
      <c r="G16"/>
    </row>
    <row r="17" spans="2:7">
      <c r="B17" s="2"/>
      <c r="C17" s="2"/>
      <c r="D17" s="2"/>
      <c r="E17" s="2"/>
      <c r="F17" s="2"/>
      <c r="G17" s="2"/>
    </row>
    <row r="18" spans="2:7">
      <c r="B18" s="2"/>
      <c r="C18" s="2"/>
      <c r="D18" s="2"/>
      <c r="E18" s="2"/>
      <c r="F18" s="2"/>
      <c r="G18" s="2"/>
    </row>
    <row r="19" spans="2:7">
      <c r="B19" s="2"/>
      <c r="C19" s="2"/>
      <c r="D19" s="2"/>
      <c r="E19" s="2"/>
      <c r="F19" s="2"/>
      <c r="G19" s="2"/>
    </row>
    <row r="20" spans="2:7" ht="19.350000000000001" customHeight="1">
      <c r="B20" s="101" t="s">
        <v>56</v>
      </c>
      <c r="C20" s="101"/>
      <c r="D20" s="101"/>
      <c r="E20" s="101"/>
      <c r="F20" s="2"/>
      <c r="G20" s="84"/>
    </row>
    <row r="21" spans="2:7" ht="15.75">
      <c r="B21" s="85" t="s">
        <v>57</v>
      </c>
      <c r="C21" s="85" t="s">
        <v>58</v>
      </c>
      <c r="D21" s="85" t="s">
        <v>59</v>
      </c>
      <c r="E21" s="85" t="s">
        <v>56</v>
      </c>
      <c r="F21" s="2"/>
      <c r="G21" s="84"/>
    </row>
    <row r="22" spans="2:7" ht="15.75">
      <c r="B22" s="86">
        <v>0</v>
      </c>
      <c r="C22" s="87">
        <v>60</v>
      </c>
      <c r="D22" s="86">
        <f>Calcolo_VPC_x_ATI_DOP!C22*Calcolo_VPC_x_ATI_DOP!B22/100</f>
        <v>0</v>
      </c>
      <c r="E22" s="86" t="s">
        <v>60</v>
      </c>
      <c r="F22" s="2"/>
      <c r="G22" s="84"/>
    </row>
    <row r="23" spans="2:7" ht="15.75">
      <c r="B23" s="86">
        <v>0</v>
      </c>
      <c r="C23" s="87">
        <v>20</v>
      </c>
      <c r="D23" s="86">
        <f>C23*B23/100</f>
        <v>0</v>
      </c>
      <c r="E23" s="86" t="s">
        <v>62</v>
      </c>
      <c r="F23" s="2"/>
      <c r="G23" s="2"/>
    </row>
    <row r="24" spans="2:7" ht="15.75">
      <c r="B24" s="86">
        <v>0</v>
      </c>
      <c r="C24" s="87">
        <v>10</v>
      </c>
      <c r="D24" s="86">
        <f>C24*B24/100</f>
        <v>0</v>
      </c>
      <c r="E24" s="86" t="s">
        <v>63</v>
      </c>
      <c r="F24" s="2"/>
      <c r="G24" s="2"/>
    </row>
    <row r="25" spans="2:7" ht="15.75">
      <c r="B25" s="86">
        <v>0</v>
      </c>
      <c r="C25" s="87" t="s">
        <v>64</v>
      </c>
      <c r="D25" s="86">
        <f>IF(B25=0,0,400000)</f>
        <v>0</v>
      </c>
      <c r="E25" s="90" t="s">
        <v>65</v>
      </c>
      <c r="F25" s="2"/>
      <c r="G25" s="2"/>
    </row>
    <row r="26" spans="2:7" ht="17.100000000000001" customHeight="1">
      <c r="B26" s="102" t="s">
        <v>66</v>
      </c>
      <c r="C26" s="102"/>
      <c r="D26" s="91">
        <f>IF(D25&gt;0,D25,SUM(D22:D24))</f>
        <v>0</v>
      </c>
      <c r="E26" s="2"/>
      <c r="F26" s="2"/>
      <c r="G26" s="2"/>
    </row>
    <row r="27" spans="2:7" ht="17.100000000000001" customHeight="1">
      <c r="B27" s="102" t="s">
        <v>67</v>
      </c>
      <c r="C27" s="102"/>
      <c r="D27" s="92">
        <v>225000</v>
      </c>
      <c r="F27"/>
    </row>
    <row r="28" spans="2:7">
      <c r="D28"/>
      <c r="F28"/>
    </row>
    <row r="29" spans="2:7" ht="15">
      <c r="D29"/>
      <c r="F29" s="56"/>
    </row>
    <row r="30" spans="2:7" ht="12.75" customHeight="1">
      <c r="D30" s="1" t="s">
        <v>47</v>
      </c>
    </row>
    <row r="31" spans="2:7" ht="12.75" customHeight="1">
      <c r="D31"/>
    </row>
    <row r="32" spans="2:7" ht="12.75" customHeight="1">
      <c r="D32"/>
    </row>
    <row r="33" spans="4:4" ht="12.75" customHeight="1">
      <c r="D33" s="1" t="s">
        <v>48</v>
      </c>
    </row>
  </sheetData>
  <mergeCells count="4">
    <mergeCell ref="B2:H2"/>
    <mergeCell ref="B20:E20"/>
    <mergeCell ref="B26:C26"/>
    <mergeCell ref="B27:C27"/>
  </mergeCells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K33"/>
  <sheetViews>
    <sheetView zoomScaleNormal="100" workbookViewId="0">
      <selection activeCell="D27" sqref="D27"/>
    </sheetView>
  </sheetViews>
  <sheetFormatPr defaultRowHeight="14.25"/>
  <cols>
    <col min="1" max="1" width="8.375" style="1"/>
    <col min="2" max="2" width="30" style="1"/>
    <col min="3" max="3" width="16.875" style="1"/>
    <col min="4" max="4" width="18" style="1"/>
    <col min="5" max="5" width="16.875" style="1"/>
    <col min="6" max="6" width="29.125" style="1"/>
    <col min="7" max="7" width="12.875" style="1"/>
    <col min="8" max="1025" width="8.375" style="1"/>
  </cols>
  <sheetData>
    <row r="1" spans="2:8">
      <c r="B1"/>
      <c r="C1"/>
      <c r="D1"/>
      <c r="E1"/>
      <c r="F1"/>
      <c r="G1"/>
      <c r="H1"/>
    </row>
    <row r="2" spans="2:8" ht="19.350000000000001" customHeight="1">
      <c r="B2" s="100" t="s">
        <v>49</v>
      </c>
      <c r="C2" s="100"/>
      <c r="D2" s="100"/>
      <c r="E2" s="100"/>
      <c r="F2" s="100"/>
      <c r="G2" s="100"/>
      <c r="H2" s="100"/>
    </row>
    <row r="3" spans="2:8">
      <c r="B3"/>
      <c r="C3"/>
      <c r="D3"/>
      <c r="E3"/>
      <c r="F3"/>
      <c r="G3"/>
    </row>
    <row r="4" spans="2:8" ht="29.85" customHeight="1">
      <c r="B4" s="75" t="s">
        <v>50</v>
      </c>
      <c r="C4" s="76" t="s">
        <v>51</v>
      </c>
      <c r="D4" s="75" t="s">
        <v>52</v>
      </c>
      <c r="E4" s="75" t="s">
        <v>53</v>
      </c>
      <c r="F4" s="76" t="s">
        <v>54</v>
      </c>
      <c r="G4"/>
    </row>
    <row r="5" spans="2:8">
      <c r="B5" s="77"/>
      <c r="C5" s="16">
        <v>0</v>
      </c>
      <c r="D5" s="78">
        <v>0</v>
      </c>
      <c r="E5" s="16">
        <f t="shared" ref="E5:E15" si="0">C5*D5</f>
        <v>0</v>
      </c>
      <c r="F5" s="79"/>
      <c r="G5"/>
    </row>
    <row r="6" spans="2:8">
      <c r="B6" s="77"/>
      <c r="C6" s="44">
        <v>0</v>
      </c>
      <c r="D6" s="78">
        <v>0</v>
      </c>
      <c r="E6" s="16">
        <f t="shared" si="0"/>
        <v>0</v>
      </c>
      <c r="F6" s="43"/>
      <c r="G6"/>
    </row>
    <row r="7" spans="2:8">
      <c r="B7" s="79"/>
      <c r="C7" s="44">
        <v>0</v>
      </c>
      <c r="D7" s="78">
        <v>0</v>
      </c>
      <c r="E7" s="16">
        <f t="shared" si="0"/>
        <v>0</v>
      </c>
      <c r="F7" s="80"/>
      <c r="G7"/>
    </row>
    <row r="8" spans="2:8">
      <c r="B8" s="77"/>
      <c r="C8" s="16">
        <v>0</v>
      </c>
      <c r="D8" s="78">
        <v>0</v>
      </c>
      <c r="E8" s="16">
        <f t="shared" si="0"/>
        <v>0</v>
      </c>
      <c r="F8" s="43"/>
      <c r="G8"/>
    </row>
    <row r="9" spans="2:8">
      <c r="B9" s="43"/>
      <c r="C9" s="44">
        <v>0</v>
      </c>
      <c r="D9" s="78">
        <v>0</v>
      </c>
      <c r="E9" s="16">
        <f t="shared" si="0"/>
        <v>0</v>
      </c>
      <c r="F9" s="43"/>
      <c r="G9"/>
    </row>
    <row r="10" spans="2:8">
      <c r="B10" s="77"/>
      <c r="C10" s="16">
        <v>0</v>
      </c>
      <c r="D10" s="78">
        <v>0</v>
      </c>
      <c r="E10" s="16">
        <f t="shared" si="0"/>
        <v>0</v>
      </c>
      <c r="F10" s="43"/>
      <c r="G10"/>
    </row>
    <row r="11" spans="2:8">
      <c r="B11" s="43"/>
      <c r="C11" s="44">
        <v>0</v>
      </c>
      <c r="D11" s="78">
        <v>0</v>
      </c>
      <c r="E11" s="16">
        <f t="shared" si="0"/>
        <v>0</v>
      </c>
      <c r="F11" s="43"/>
      <c r="G11"/>
    </row>
    <row r="12" spans="2:8">
      <c r="B12" s="77"/>
      <c r="C12" s="16">
        <v>0</v>
      </c>
      <c r="D12" s="78">
        <v>0</v>
      </c>
      <c r="E12" s="16">
        <f t="shared" si="0"/>
        <v>0</v>
      </c>
      <c r="F12" s="43"/>
      <c r="G12"/>
    </row>
    <row r="13" spans="2:8">
      <c r="B13" s="77"/>
      <c r="C13" s="16">
        <v>0</v>
      </c>
      <c r="D13" s="78">
        <v>0</v>
      </c>
      <c r="E13" s="16">
        <f t="shared" si="0"/>
        <v>0</v>
      </c>
      <c r="F13" s="43"/>
      <c r="G13"/>
    </row>
    <row r="14" spans="2:8">
      <c r="B14" s="77"/>
      <c r="C14" s="16">
        <v>0</v>
      </c>
      <c r="D14" s="78">
        <v>0</v>
      </c>
      <c r="E14" s="16">
        <f t="shared" si="0"/>
        <v>0</v>
      </c>
      <c r="F14" s="79"/>
      <c r="G14"/>
    </row>
    <row r="15" spans="2:8">
      <c r="B15" s="77"/>
      <c r="C15" s="16">
        <v>0</v>
      </c>
      <c r="D15" s="78">
        <v>0</v>
      </c>
      <c r="E15" s="16">
        <f t="shared" si="0"/>
        <v>0</v>
      </c>
      <c r="F15" s="43"/>
      <c r="G15"/>
    </row>
    <row r="16" spans="2:8" ht="15">
      <c r="B16" s="81" t="s">
        <v>55</v>
      </c>
      <c r="C16" s="16">
        <f>SUM(C5:C15)</f>
        <v>0</v>
      </c>
      <c r="D16" s="82"/>
      <c r="E16" s="16">
        <f>SUM(E5:E15)</f>
        <v>0</v>
      </c>
      <c r="F16" s="83"/>
      <c r="G16"/>
    </row>
    <row r="17" spans="2:7">
      <c r="B17" s="2"/>
      <c r="C17" s="2"/>
      <c r="D17" s="2"/>
      <c r="E17" s="2"/>
      <c r="F17" s="2"/>
      <c r="G17" s="2"/>
    </row>
    <row r="18" spans="2:7">
      <c r="B18" s="2"/>
      <c r="C18" s="2"/>
      <c r="D18" s="2"/>
      <c r="E18" s="2"/>
      <c r="F18" s="2"/>
      <c r="G18" s="2"/>
    </row>
    <row r="19" spans="2:7">
      <c r="B19" s="2"/>
      <c r="C19" s="2"/>
      <c r="D19" s="2"/>
      <c r="E19" s="2"/>
      <c r="F19" s="2"/>
      <c r="G19" s="2"/>
    </row>
    <row r="20" spans="2:7" ht="19.350000000000001" customHeight="1">
      <c r="B20" s="101" t="s">
        <v>56</v>
      </c>
      <c r="C20" s="101"/>
      <c r="D20" s="101"/>
      <c r="E20" s="101"/>
      <c r="F20" s="2"/>
      <c r="G20" s="84"/>
    </row>
    <row r="21" spans="2:7" ht="15.75">
      <c r="B21" s="85" t="s">
        <v>57</v>
      </c>
      <c r="C21" s="85" t="s">
        <v>58</v>
      </c>
      <c r="D21" s="85" t="s">
        <v>59</v>
      </c>
      <c r="E21" s="85" t="s">
        <v>56</v>
      </c>
      <c r="F21" s="2"/>
      <c r="G21" s="84"/>
    </row>
    <row r="22" spans="2:7" ht="15.75">
      <c r="B22" s="86">
        <v>0</v>
      </c>
      <c r="C22" s="87">
        <v>60</v>
      </c>
      <c r="D22" s="86">
        <f>(B22*C22/100)</f>
        <v>0</v>
      </c>
      <c r="E22" s="86" t="s">
        <v>60</v>
      </c>
      <c r="F22" s="2"/>
      <c r="G22" s="84"/>
    </row>
    <row r="23" spans="2:7" ht="15.75">
      <c r="B23" s="86">
        <v>0</v>
      </c>
      <c r="C23" s="87">
        <v>20</v>
      </c>
      <c r="D23" s="86">
        <f>C23*B23/100</f>
        <v>0</v>
      </c>
      <c r="E23" s="86" t="s">
        <v>62</v>
      </c>
      <c r="F23" s="2"/>
      <c r="G23" s="2"/>
    </row>
    <row r="24" spans="2:7" ht="15.75">
      <c r="B24" s="86">
        <v>0</v>
      </c>
      <c r="C24" s="87">
        <v>10</v>
      </c>
      <c r="D24" s="86">
        <f>C24*B24/100</f>
        <v>0</v>
      </c>
      <c r="E24" s="86" t="s">
        <v>63</v>
      </c>
      <c r="F24" s="88"/>
      <c r="G24" s="89"/>
    </row>
    <row r="25" spans="2:7" ht="15.75">
      <c r="B25" s="86">
        <v>0</v>
      </c>
      <c r="C25" s="86" t="s">
        <v>64</v>
      </c>
      <c r="D25" s="94">
        <f>IF(B25=0,0,150000)</f>
        <v>0</v>
      </c>
      <c r="E25" s="90" t="s">
        <v>65</v>
      </c>
      <c r="F25" s="2"/>
      <c r="G25" s="2"/>
    </row>
    <row r="26" spans="2:7" ht="17.100000000000001" customHeight="1">
      <c r="B26" s="102" t="s">
        <v>66</v>
      </c>
      <c r="C26" s="102"/>
      <c r="D26" s="91">
        <f>IF(D25&gt;0,D25,SUM(D22:D24))</f>
        <v>0</v>
      </c>
      <c r="E26" s="2"/>
      <c r="F26"/>
    </row>
    <row r="27" spans="2:7" ht="17.100000000000001" customHeight="1">
      <c r="B27" s="102" t="s">
        <v>67</v>
      </c>
      <c r="C27" s="102"/>
      <c r="D27" s="92">
        <v>225000</v>
      </c>
      <c r="E27"/>
      <c r="F27"/>
    </row>
    <row r="28" spans="2:7">
      <c r="D28"/>
      <c r="E28"/>
      <c r="F28"/>
    </row>
    <row r="29" spans="2:7" ht="15">
      <c r="D29"/>
      <c r="E29"/>
      <c r="F29" s="56"/>
    </row>
    <row r="30" spans="2:7" ht="12.75" customHeight="1">
      <c r="D30" s="93" t="s">
        <v>47</v>
      </c>
      <c r="E30" s="93"/>
    </row>
    <row r="31" spans="2:7" ht="12.75" customHeight="1">
      <c r="D31" s="93"/>
      <c r="E31" s="93"/>
    </row>
    <row r="32" spans="2:7" ht="12.75" customHeight="1">
      <c r="D32" s="93"/>
      <c r="E32" s="93"/>
    </row>
    <row r="33" spans="4:5" ht="12.75" customHeight="1">
      <c r="D33" s="103" t="s">
        <v>48</v>
      </c>
      <c r="E33" s="103"/>
    </row>
  </sheetData>
  <mergeCells count="5">
    <mergeCell ref="B2:H2"/>
    <mergeCell ref="B20:E20"/>
    <mergeCell ref="B26:C26"/>
    <mergeCell ref="B27:C27"/>
    <mergeCell ref="D33:E33"/>
  </mergeCells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K33"/>
  <sheetViews>
    <sheetView zoomScaleNormal="100" workbookViewId="0">
      <selection activeCell="F30" sqref="F30"/>
    </sheetView>
  </sheetViews>
  <sheetFormatPr defaultRowHeight="14.25"/>
  <cols>
    <col min="1" max="1" width="8.375" style="1"/>
    <col min="2" max="2" width="31.75" style="1"/>
    <col min="3" max="3" width="16.625" style="1"/>
    <col min="4" max="4" width="18" style="1"/>
    <col min="5" max="5" width="16.625" style="1"/>
    <col min="6" max="6" width="29.375" style="1"/>
    <col min="7" max="7" width="12.875" style="1"/>
    <col min="8" max="1025" width="8.375" style="1"/>
  </cols>
  <sheetData>
    <row r="1" spans="2:8">
      <c r="B1"/>
      <c r="C1"/>
      <c r="D1"/>
      <c r="E1"/>
      <c r="F1"/>
      <c r="G1"/>
      <c r="H1"/>
    </row>
    <row r="2" spans="2:8" ht="19.350000000000001" customHeight="1">
      <c r="B2" s="100" t="s">
        <v>49</v>
      </c>
      <c r="C2" s="100"/>
      <c r="D2" s="100"/>
      <c r="E2" s="100"/>
      <c r="F2" s="100"/>
      <c r="G2" s="100"/>
      <c r="H2" s="100"/>
    </row>
    <row r="3" spans="2:8">
      <c r="B3"/>
      <c r="C3"/>
      <c r="D3"/>
      <c r="E3"/>
      <c r="F3"/>
      <c r="G3"/>
    </row>
    <row r="4" spans="2:8" ht="25.5">
      <c r="B4" s="75" t="s">
        <v>50</v>
      </c>
      <c r="C4" s="76" t="s">
        <v>51</v>
      </c>
      <c r="D4" s="75" t="s">
        <v>52</v>
      </c>
      <c r="E4" s="75" t="s">
        <v>53</v>
      </c>
      <c r="F4" s="76" t="s">
        <v>68</v>
      </c>
      <c r="G4"/>
    </row>
    <row r="5" spans="2:8">
      <c r="B5" s="77"/>
      <c r="C5" s="16">
        <v>0</v>
      </c>
      <c r="D5" s="78">
        <v>0</v>
      </c>
      <c r="E5" s="16">
        <f t="shared" ref="E5:E15" si="0">C5*D5</f>
        <v>0</v>
      </c>
      <c r="F5" s="79"/>
      <c r="G5"/>
    </row>
    <row r="6" spans="2:8">
      <c r="B6" s="77"/>
      <c r="C6" s="44">
        <v>0</v>
      </c>
      <c r="D6" s="78">
        <v>0</v>
      </c>
      <c r="E6" s="16">
        <f t="shared" si="0"/>
        <v>0</v>
      </c>
      <c r="F6" s="43"/>
      <c r="G6"/>
    </row>
    <row r="7" spans="2:8">
      <c r="B7" s="79"/>
      <c r="C7" s="44">
        <v>0</v>
      </c>
      <c r="D7" s="78">
        <v>0</v>
      </c>
      <c r="E7" s="16">
        <f t="shared" si="0"/>
        <v>0</v>
      </c>
      <c r="F7" s="80"/>
      <c r="G7"/>
    </row>
    <row r="8" spans="2:8">
      <c r="B8" s="77"/>
      <c r="C8" s="16">
        <v>0</v>
      </c>
      <c r="D8" s="78">
        <v>0</v>
      </c>
      <c r="E8" s="16">
        <f t="shared" si="0"/>
        <v>0</v>
      </c>
      <c r="F8" s="43"/>
      <c r="G8"/>
    </row>
    <row r="9" spans="2:8">
      <c r="B9" s="43"/>
      <c r="C9" s="44">
        <v>0</v>
      </c>
      <c r="D9" s="78">
        <v>0</v>
      </c>
      <c r="E9" s="16">
        <f t="shared" si="0"/>
        <v>0</v>
      </c>
      <c r="F9" s="43"/>
      <c r="G9"/>
    </row>
    <row r="10" spans="2:8">
      <c r="B10" s="77"/>
      <c r="C10" s="16">
        <v>0</v>
      </c>
      <c r="D10" s="78">
        <v>0</v>
      </c>
      <c r="E10" s="16">
        <f t="shared" si="0"/>
        <v>0</v>
      </c>
      <c r="F10" s="43"/>
      <c r="G10"/>
    </row>
    <row r="11" spans="2:8">
      <c r="B11" s="43"/>
      <c r="C11" s="44">
        <v>0</v>
      </c>
      <c r="D11" s="78">
        <v>0</v>
      </c>
      <c r="E11" s="16">
        <f t="shared" si="0"/>
        <v>0</v>
      </c>
      <c r="F11" s="43"/>
      <c r="G11"/>
    </row>
    <row r="12" spans="2:8">
      <c r="B12" s="77"/>
      <c r="C12" s="16">
        <v>0</v>
      </c>
      <c r="D12" s="78">
        <v>0</v>
      </c>
      <c r="E12" s="16">
        <f t="shared" si="0"/>
        <v>0</v>
      </c>
      <c r="F12" s="43"/>
      <c r="G12"/>
    </row>
    <row r="13" spans="2:8">
      <c r="B13" s="77"/>
      <c r="C13" s="16">
        <v>0</v>
      </c>
      <c r="D13" s="78">
        <v>0</v>
      </c>
      <c r="E13" s="16">
        <f t="shared" si="0"/>
        <v>0</v>
      </c>
      <c r="F13" s="43"/>
      <c r="G13"/>
    </row>
    <row r="14" spans="2:8">
      <c r="B14" s="77"/>
      <c r="C14" s="16">
        <v>0</v>
      </c>
      <c r="D14" s="78">
        <v>0</v>
      </c>
      <c r="E14" s="16">
        <f t="shared" si="0"/>
        <v>0</v>
      </c>
      <c r="F14" s="79"/>
      <c r="G14"/>
    </row>
    <row r="15" spans="2:8">
      <c r="B15" s="77"/>
      <c r="C15" s="16">
        <v>0</v>
      </c>
      <c r="D15" s="78">
        <v>0</v>
      </c>
      <c r="E15" s="16">
        <f t="shared" si="0"/>
        <v>0</v>
      </c>
      <c r="F15" s="43"/>
      <c r="G15"/>
    </row>
    <row r="16" spans="2:8" ht="15">
      <c r="B16" s="81" t="s">
        <v>55</v>
      </c>
      <c r="C16" s="16">
        <f>SUM(C5:C15)</f>
        <v>0</v>
      </c>
      <c r="D16" s="82"/>
      <c r="E16" s="16">
        <f>SUM(E5:E15)</f>
        <v>0</v>
      </c>
      <c r="F16" s="83"/>
      <c r="G16"/>
    </row>
    <row r="17" spans="2:7">
      <c r="B17" s="2"/>
      <c r="C17" s="2"/>
      <c r="D17" s="2"/>
      <c r="E17" s="2"/>
      <c r="F17" s="2"/>
      <c r="G17" s="2"/>
    </row>
    <row r="18" spans="2:7">
      <c r="B18" s="2"/>
      <c r="C18" s="2"/>
      <c r="D18" s="2"/>
      <c r="E18" s="2"/>
      <c r="F18" s="2"/>
      <c r="G18" s="2"/>
    </row>
    <row r="19" spans="2:7">
      <c r="B19" s="2"/>
      <c r="C19" s="2"/>
      <c r="D19" s="2"/>
      <c r="E19" s="2"/>
      <c r="F19" s="2"/>
      <c r="G19" s="2"/>
    </row>
    <row r="20" spans="2:7" ht="19.350000000000001" customHeight="1">
      <c r="B20" s="101" t="s">
        <v>56</v>
      </c>
      <c r="C20" s="101"/>
      <c r="D20" s="101"/>
      <c r="E20" s="101"/>
      <c r="F20" s="2"/>
      <c r="G20" s="84"/>
    </row>
    <row r="21" spans="2:7" ht="15.75">
      <c r="B21" s="85" t="s">
        <v>57</v>
      </c>
      <c r="C21" s="85" t="s">
        <v>58</v>
      </c>
      <c r="D21" s="85" t="s">
        <v>59</v>
      </c>
      <c r="E21" s="85" t="s">
        <v>56</v>
      </c>
      <c r="F21" s="2"/>
      <c r="G21" s="84"/>
    </row>
    <row r="22" spans="2:7" ht="15.75">
      <c r="B22" s="86">
        <v>0</v>
      </c>
      <c r="C22" s="87">
        <v>60</v>
      </c>
      <c r="D22" s="86">
        <f>Calcolo_VPC_x_ATI_QV_SQN!C22*Calcolo_VPC_x_ATI_QV_SQN!B22/100</f>
        <v>0</v>
      </c>
      <c r="E22" s="86" t="s">
        <v>60</v>
      </c>
      <c r="F22" s="2"/>
      <c r="G22" s="84"/>
    </row>
    <row r="23" spans="2:7" ht="15.75">
      <c r="B23" s="86">
        <v>0</v>
      </c>
      <c r="C23" s="87">
        <v>20</v>
      </c>
      <c r="D23" s="86">
        <f>C23*B23/100</f>
        <v>0</v>
      </c>
      <c r="E23" s="86" t="s">
        <v>62</v>
      </c>
      <c r="F23" s="2"/>
      <c r="G23" s="2"/>
    </row>
    <row r="24" spans="2:7" ht="15.75">
      <c r="B24" s="86">
        <v>0</v>
      </c>
      <c r="C24" s="87">
        <v>10</v>
      </c>
      <c r="D24" s="86">
        <f>C24*B24/100</f>
        <v>0</v>
      </c>
      <c r="E24" s="86" t="s">
        <v>63</v>
      </c>
      <c r="F24" s="2"/>
      <c r="G24" s="2"/>
    </row>
    <row r="25" spans="2:7" ht="15.75">
      <c r="B25" s="86">
        <v>0</v>
      </c>
      <c r="C25" s="95" t="s">
        <v>64</v>
      </c>
      <c r="D25" s="94">
        <f>IF(B25=0,0,300000)</f>
        <v>0</v>
      </c>
      <c r="E25" s="90" t="s">
        <v>65</v>
      </c>
      <c r="F25" s="2"/>
      <c r="G25" s="2"/>
    </row>
    <row r="26" spans="2:7" ht="17.100000000000001" customHeight="1">
      <c r="B26" s="102" t="s">
        <v>66</v>
      </c>
      <c r="C26" s="102"/>
      <c r="D26" s="91">
        <f>IF(D25&gt;0,D25,SUM(D22:D24))</f>
        <v>0</v>
      </c>
      <c r="E26" s="2"/>
      <c r="F26" s="2"/>
      <c r="G26" s="2"/>
    </row>
    <row r="27" spans="2:7" ht="17.100000000000001" customHeight="1">
      <c r="B27" s="102" t="s">
        <v>67</v>
      </c>
      <c r="C27" s="102"/>
      <c r="D27" s="92">
        <v>225000</v>
      </c>
      <c r="F27"/>
    </row>
    <row r="28" spans="2:7">
      <c r="D28"/>
      <c r="F28"/>
    </row>
    <row r="29" spans="2:7" ht="15">
      <c r="D29"/>
      <c r="F29" s="56"/>
    </row>
    <row r="30" spans="2:7" ht="12.75" customHeight="1">
      <c r="D30" s="1" t="s">
        <v>47</v>
      </c>
    </row>
    <row r="31" spans="2:7" ht="12.75" customHeight="1">
      <c r="D31"/>
    </row>
    <row r="32" spans="2:7" ht="12.75" customHeight="1">
      <c r="D32"/>
    </row>
    <row r="33" spans="4:4" ht="12.75" customHeight="1">
      <c r="D33" s="1" t="s">
        <v>48</v>
      </c>
    </row>
  </sheetData>
  <mergeCells count="4">
    <mergeCell ref="B2:H2"/>
    <mergeCell ref="B20:E20"/>
    <mergeCell ref="B26:C26"/>
    <mergeCell ref="B27:C27"/>
  </mergeCells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Piano_dei_costi</vt:lpstr>
      <vt:lpstr>Calcolo_VPC_DOP</vt:lpstr>
      <vt:lpstr>Calcolo_VPC_x_ATI_DOP</vt:lpstr>
      <vt:lpstr>Calcolo_VPC_QV_SQNZO</vt:lpstr>
      <vt:lpstr>Calcolo_VPC_x_ATI_QV_SQN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Stefano Bassi</dc:creator>
  <dc:description/>
  <cp:lastModifiedBy>David Rech</cp:lastModifiedBy>
  <cp:revision>9</cp:revision>
  <cp:lastPrinted>1601-01-01T00:00:00Z</cp:lastPrinted>
  <dcterms:created xsi:type="dcterms:W3CDTF">2016-01-27T13:38:09Z</dcterms:created>
  <dcterms:modified xsi:type="dcterms:W3CDTF">2019-05-07T12:38:43Z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